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filterPrivacy="1"/>
  <xr:revisionPtr revIDLastSave="0" documentId="8_{C4400AD7-4D7B-46EC-A662-CCB2532AA2E7}" xr6:coauthVersionLast="47" xr6:coauthVersionMax="47" xr10:uidLastSave="{00000000-0000-0000-0000-000000000000}"/>
  <bookViews>
    <workbookView xWindow="-108" yWindow="-108" windowWidth="23256" windowHeight="12576" activeTab="3" xr2:uid="{00000000-000D-0000-FFFF-FFFF00000000}"/>
  </bookViews>
  <sheets>
    <sheet name="Zelina + Bedenica" sheetId="7" r:id="rId1"/>
    <sheet name="Križ+Kloštar" sheetId="5" r:id="rId2"/>
    <sheet name="Ivanić Grad" sheetId="4" r:id="rId3"/>
    <sheet name="Vrbovec" sheetId="8" r:id="rId4"/>
    <sheet name="Dubrava+Rakoevc+Preseka+Gradec+" sheetId="3" r:id="rId5"/>
    <sheet name="Brckovljani" sheetId="2" r:id="rId6"/>
    <sheet name="DS+RU" sheetId="1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9" i="1" l="1"/>
  <c r="M29" i="1"/>
  <c r="N29" i="1"/>
  <c r="L30" i="1"/>
  <c r="M30" i="1"/>
  <c r="L31" i="1"/>
  <c r="M31" i="1"/>
  <c r="N31" i="1"/>
  <c r="P31" i="1"/>
  <c r="Q31" i="1"/>
  <c r="L32" i="1"/>
  <c r="M32" i="1"/>
  <c r="N32" i="1"/>
  <c r="L33" i="1"/>
  <c r="M33" i="1"/>
  <c r="R33" i="1"/>
  <c r="L34" i="1"/>
  <c r="M34" i="1"/>
  <c r="N34" i="1"/>
  <c r="P34" i="1"/>
  <c r="Q34" i="1"/>
  <c r="L35" i="1"/>
  <c r="M35" i="1"/>
  <c r="N35" i="1"/>
  <c r="G29" i="1"/>
  <c r="H29" i="1"/>
  <c r="I29" i="1"/>
  <c r="J29" i="1"/>
  <c r="G30" i="1"/>
  <c r="H30" i="1"/>
  <c r="I30" i="1"/>
  <c r="J30" i="1"/>
  <c r="G31" i="1"/>
  <c r="H31" i="1"/>
  <c r="I31" i="1"/>
  <c r="J31" i="1"/>
  <c r="G32" i="1"/>
  <c r="H32" i="1"/>
  <c r="I32" i="1"/>
  <c r="J32" i="1"/>
  <c r="G33" i="1"/>
  <c r="H33" i="1"/>
  <c r="I33" i="1"/>
  <c r="J33" i="1"/>
  <c r="G34" i="1"/>
  <c r="H34" i="1"/>
  <c r="I34" i="1"/>
  <c r="J34" i="1"/>
  <c r="G35" i="1"/>
  <c r="H35" i="1"/>
  <c r="I35" i="1"/>
  <c r="J35" i="1"/>
  <c r="B29" i="1"/>
  <c r="E29" i="1" s="1"/>
  <c r="F29" i="1" s="1"/>
  <c r="C29" i="1"/>
  <c r="B30" i="1"/>
  <c r="E30" i="1" s="1"/>
  <c r="B31" i="1"/>
  <c r="C31" i="1"/>
  <c r="E31" i="1" s="1"/>
  <c r="D31" i="1"/>
  <c r="B32" i="1"/>
  <c r="C32" i="1"/>
  <c r="E32" i="1"/>
  <c r="B33" i="1"/>
  <c r="E33" i="1" s="1"/>
  <c r="F33" i="1" s="1"/>
  <c r="B34" i="1"/>
  <c r="E34" i="1" s="1"/>
  <c r="F34" i="1" s="1"/>
  <c r="K34" i="1" s="1"/>
  <c r="C34" i="1"/>
  <c r="D34" i="1"/>
  <c r="B35" i="1"/>
  <c r="C35" i="1"/>
  <c r="E35" i="1" s="1"/>
  <c r="Q28" i="1"/>
  <c r="P28" i="1"/>
  <c r="N28" i="1"/>
  <c r="M28" i="1"/>
  <c r="L28" i="1"/>
  <c r="J28" i="1"/>
  <c r="I28" i="1"/>
  <c r="H28" i="1"/>
  <c r="G28" i="1"/>
  <c r="C28" i="1"/>
  <c r="D28" i="1"/>
  <c r="B28" i="1"/>
  <c r="L24" i="2"/>
  <c r="O24" i="2" s="1"/>
  <c r="L25" i="2"/>
  <c r="M25" i="2"/>
  <c r="O26" i="2"/>
  <c r="L27" i="2"/>
  <c r="L28" i="2"/>
  <c r="M28" i="2"/>
  <c r="L29" i="2"/>
  <c r="O29" i="2" s="1"/>
  <c r="J23" i="2"/>
  <c r="G24" i="2"/>
  <c r="H24" i="2"/>
  <c r="I24" i="2"/>
  <c r="J24" i="2"/>
  <c r="G25" i="2"/>
  <c r="H25" i="2"/>
  <c r="I25" i="2"/>
  <c r="J25" i="2"/>
  <c r="G27" i="2"/>
  <c r="H27" i="2"/>
  <c r="I27" i="2"/>
  <c r="J27" i="2"/>
  <c r="G28" i="2"/>
  <c r="H28" i="2"/>
  <c r="I28" i="2"/>
  <c r="J28" i="2"/>
  <c r="G29" i="2"/>
  <c r="H29" i="2"/>
  <c r="I29" i="2"/>
  <c r="J29" i="2"/>
  <c r="E23" i="2"/>
  <c r="B24" i="2"/>
  <c r="E24" i="2" s="1"/>
  <c r="F24" i="2" s="1"/>
  <c r="B25" i="2"/>
  <c r="C25" i="2"/>
  <c r="D25" i="2"/>
  <c r="E26" i="2"/>
  <c r="F26" i="2" s="1"/>
  <c r="B27" i="2"/>
  <c r="E27" i="2"/>
  <c r="B28" i="2"/>
  <c r="C28" i="2"/>
  <c r="D28" i="2"/>
  <c r="B29" i="2"/>
  <c r="E29" i="2" s="1"/>
  <c r="M22" i="2"/>
  <c r="L22" i="2"/>
  <c r="J22" i="2"/>
  <c r="I22" i="2"/>
  <c r="H22" i="2"/>
  <c r="G22" i="2"/>
  <c r="C22" i="2"/>
  <c r="E22" i="2" s="1"/>
  <c r="F22" i="2" s="1"/>
  <c r="D22" i="2"/>
  <c r="B22" i="2"/>
  <c r="O27" i="2"/>
  <c r="O23" i="2"/>
  <c r="O22" i="2"/>
  <c r="R23" i="3"/>
  <c r="L24" i="3"/>
  <c r="M24" i="3"/>
  <c r="L25" i="3"/>
  <c r="M25" i="3"/>
  <c r="N25" i="3"/>
  <c r="R26" i="3"/>
  <c r="L27" i="3"/>
  <c r="M27" i="3"/>
  <c r="L28" i="3"/>
  <c r="M28" i="3"/>
  <c r="N28" i="3"/>
  <c r="L29" i="3"/>
  <c r="M29" i="3"/>
  <c r="R29" i="3"/>
  <c r="G24" i="3"/>
  <c r="H24" i="3"/>
  <c r="I24" i="3"/>
  <c r="J24" i="3"/>
  <c r="G25" i="3"/>
  <c r="H25" i="3"/>
  <c r="I25" i="3"/>
  <c r="J25" i="3"/>
  <c r="G27" i="3"/>
  <c r="H27" i="3"/>
  <c r="I27" i="3"/>
  <c r="J27" i="3"/>
  <c r="G28" i="3"/>
  <c r="H28" i="3"/>
  <c r="I28" i="3"/>
  <c r="J28" i="3"/>
  <c r="G29" i="3"/>
  <c r="H29" i="3"/>
  <c r="I29" i="3"/>
  <c r="J29" i="3"/>
  <c r="B24" i="3"/>
  <c r="E24" i="3" s="1"/>
  <c r="F24" i="3" s="1"/>
  <c r="B25" i="3"/>
  <c r="C25" i="3"/>
  <c r="E26" i="3"/>
  <c r="B27" i="3"/>
  <c r="E27" i="3"/>
  <c r="B28" i="3"/>
  <c r="E28" i="3" s="1"/>
  <c r="C28" i="3"/>
  <c r="B29" i="3"/>
  <c r="E29" i="3" s="1"/>
  <c r="N22" i="3"/>
  <c r="M22" i="3"/>
  <c r="L22" i="3"/>
  <c r="R22" i="3" s="1"/>
  <c r="J22" i="3"/>
  <c r="I22" i="3"/>
  <c r="H22" i="3"/>
  <c r="G22" i="3"/>
  <c r="C22" i="3"/>
  <c r="B22" i="3"/>
  <c r="E22" i="3" s="1"/>
  <c r="R27" i="3"/>
  <c r="E25" i="3"/>
  <c r="F25" i="3" s="1"/>
  <c r="R24" i="3"/>
  <c r="E23" i="3"/>
  <c r="L24" i="8"/>
  <c r="M24" i="8"/>
  <c r="N24" i="8"/>
  <c r="O24" i="8"/>
  <c r="L25" i="8"/>
  <c r="M25" i="8"/>
  <c r="N25" i="8"/>
  <c r="R26" i="8"/>
  <c r="L27" i="8"/>
  <c r="R27" i="8" s="1"/>
  <c r="M27" i="8"/>
  <c r="L28" i="8"/>
  <c r="M28" i="8"/>
  <c r="N28" i="8"/>
  <c r="L29" i="8"/>
  <c r="M29" i="8"/>
  <c r="R29" i="8"/>
  <c r="G23" i="8"/>
  <c r="H23" i="8"/>
  <c r="I23" i="8"/>
  <c r="J23" i="8"/>
  <c r="G24" i="8"/>
  <c r="H24" i="8"/>
  <c r="I24" i="8"/>
  <c r="J24" i="8"/>
  <c r="G25" i="8"/>
  <c r="H25" i="8"/>
  <c r="I25" i="8"/>
  <c r="J25" i="8"/>
  <c r="G27" i="8"/>
  <c r="H27" i="8"/>
  <c r="I27" i="8"/>
  <c r="J27" i="8"/>
  <c r="G28" i="8"/>
  <c r="H28" i="8"/>
  <c r="I28" i="8"/>
  <c r="J28" i="8"/>
  <c r="G29" i="8"/>
  <c r="H29" i="8"/>
  <c r="I29" i="8"/>
  <c r="J29" i="8"/>
  <c r="E23" i="8"/>
  <c r="B24" i="8"/>
  <c r="E24" i="8" s="1"/>
  <c r="B25" i="8"/>
  <c r="C25" i="8"/>
  <c r="E26" i="8"/>
  <c r="B27" i="8"/>
  <c r="E27" i="8"/>
  <c r="B28" i="8"/>
  <c r="C28" i="8"/>
  <c r="B29" i="8"/>
  <c r="E29" i="8" s="1"/>
  <c r="O22" i="8"/>
  <c r="N22" i="8"/>
  <c r="R22" i="8" s="1"/>
  <c r="M22" i="8"/>
  <c r="L22" i="8"/>
  <c r="J22" i="8"/>
  <c r="I22" i="8"/>
  <c r="H22" i="8"/>
  <c r="G22" i="8"/>
  <c r="C22" i="8"/>
  <c r="B22" i="8"/>
  <c r="E22" i="8" s="1"/>
  <c r="R23" i="8"/>
  <c r="L23" i="4"/>
  <c r="M23" i="4"/>
  <c r="N23" i="4"/>
  <c r="L24" i="4"/>
  <c r="M24" i="4"/>
  <c r="R24" i="4" s="1"/>
  <c r="N24" i="4"/>
  <c r="L25" i="4"/>
  <c r="M25" i="4"/>
  <c r="N25" i="4"/>
  <c r="P25" i="4"/>
  <c r="Q25" i="4"/>
  <c r="L26" i="4"/>
  <c r="M26" i="4"/>
  <c r="N26" i="4"/>
  <c r="L27" i="4"/>
  <c r="M27" i="4"/>
  <c r="R27" i="4"/>
  <c r="L28" i="4"/>
  <c r="M28" i="4"/>
  <c r="N28" i="4"/>
  <c r="P28" i="4"/>
  <c r="Q28" i="4"/>
  <c r="L29" i="4"/>
  <c r="M29" i="4"/>
  <c r="N29" i="4"/>
  <c r="G23" i="4"/>
  <c r="H23" i="4"/>
  <c r="I23" i="4"/>
  <c r="J23" i="4"/>
  <c r="G24" i="4"/>
  <c r="H24" i="4"/>
  <c r="I24" i="4"/>
  <c r="J24" i="4"/>
  <c r="G25" i="4"/>
  <c r="H25" i="4"/>
  <c r="I25" i="4"/>
  <c r="J25" i="4"/>
  <c r="G26" i="4"/>
  <c r="H26" i="4"/>
  <c r="I26" i="4"/>
  <c r="J26" i="4"/>
  <c r="G27" i="4"/>
  <c r="H27" i="4"/>
  <c r="I27" i="4"/>
  <c r="J27" i="4"/>
  <c r="G28" i="4"/>
  <c r="H28" i="4"/>
  <c r="I28" i="4"/>
  <c r="J28" i="4"/>
  <c r="G29" i="4"/>
  <c r="H29" i="4"/>
  <c r="I29" i="4"/>
  <c r="J29" i="4"/>
  <c r="Q22" i="4"/>
  <c r="P22" i="4"/>
  <c r="N22" i="4"/>
  <c r="M22" i="4"/>
  <c r="L22" i="4"/>
  <c r="J22" i="4"/>
  <c r="I22" i="4"/>
  <c r="H22" i="4"/>
  <c r="G22" i="4"/>
  <c r="B23" i="4"/>
  <c r="C23" i="4"/>
  <c r="E23" i="4" s="1"/>
  <c r="B24" i="4"/>
  <c r="B25" i="4"/>
  <c r="C25" i="4"/>
  <c r="E25" i="4" s="1"/>
  <c r="D25" i="4"/>
  <c r="B26" i="4"/>
  <c r="C26" i="4"/>
  <c r="E26" i="4" s="1"/>
  <c r="B27" i="4"/>
  <c r="E27" i="4" s="1"/>
  <c r="B28" i="4"/>
  <c r="C28" i="4"/>
  <c r="D28" i="4"/>
  <c r="B29" i="4"/>
  <c r="C29" i="4"/>
  <c r="E29" i="4" s="1"/>
  <c r="C22" i="4"/>
  <c r="D22" i="4"/>
  <c r="B22" i="4"/>
  <c r="E24" i="4"/>
  <c r="E22" i="4"/>
  <c r="L23" i="5"/>
  <c r="M23" i="5"/>
  <c r="L24" i="5"/>
  <c r="O24" i="5" s="1"/>
  <c r="L25" i="5"/>
  <c r="M25" i="5"/>
  <c r="O25" i="5" s="1"/>
  <c r="N25" i="5"/>
  <c r="L26" i="5"/>
  <c r="M26" i="5"/>
  <c r="O26" i="5"/>
  <c r="L27" i="5"/>
  <c r="O27" i="5" s="1"/>
  <c r="L28" i="5"/>
  <c r="O28" i="5" s="1"/>
  <c r="M28" i="5"/>
  <c r="N28" i="5"/>
  <c r="L29" i="5"/>
  <c r="M29" i="5"/>
  <c r="M22" i="5"/>
  <c r="N22" i="5"/>
  <c r="L22" i="5"/>
  <c r="O22" i="5" s="1"/>
  <c r="G23" i="5"/>
  <c r="H23" i="5"/>
  <c r="I23" i="5"/>
  <c r="J23" i="5"/>
  <c r="G24" i="5"/>
  <c r="H24" i="5"/>
  <c r="I24" i="5"/>
  <c r="J24" i="5"/>
  <c r="G25" i="5"/>
  <c r="H25" i="5"/>
  <c r="I25" i="5"/>
  <c r="J25" i="5"/>
  <c r="G26" i="5"/>
  <c r="H26" i="5"/>
  <c r="I26" i="5"/>
  <c r="J26" i="5"/>
  <c r="G27" i="5"/>
  <c r="H27" i="5"/>
  <c r="I27" i="5"/>
  <c r="J27" i="5"/>
  <c r="G28" i="5"/>
  <c r="H28" i="5"/>
  <c r="I28" i="5"/>
  <c r="J28" i="5"/>
  <c r="G29" i="5"/>
  <c r="H29" i="5"/>
  <c r="I29" i="5"/>
  <c r="J29" i="5"/>
  <c r="J22" i="5"/>
  <c r="I22" i="5"/>
  <c r="H22" i="5"/>
  <c r="G22" i="5"/>
  <c r="B23" i="5"/>
  <c r="C23" i="5"/>
  <c r="B24" i="5"/>
  <c r="E24" i="5" s="1"/>
  <c r="B25" i="5"/>
  <c r="C25" i="5"/>
  <c r="D25" i="5"/>
  <c r="B26" i="5"/>
  <c r="E26" i="5"/>
  <c r="B27" i="5"/>
  <c r="E27" i="5" s="1"/>
  <c r="B28" i="5"/>
  <c r="C28" i="5"/>
  <c r="E28" i="5" s="1"/>
  <c r="F28" i="5" s="1"/>
  <c r="D28" i="5"/>
  <c r="B29" i="5"/>
  <c r="C29" i="5"/>
  <c r="C22" i="5"/>
  <c r="D22" i="5"/>
  <c r="B22" i="5"/>
  <c r="E22" i="5" s="1"/>
  <c r="L24" i="7"/>
  <c r="M24" i="7"/>
  <c r="O24" i="7" s="1"/>
  <c r="L25" i="7"/>
  <c r="M25" i="7"/>
  <c r="O26" i="7"/>
  <c r="L27" i="7"/>
  <c r="M27" i="7"/>
  <c r="L28" i="7"/>
  <c r="M28" i="7"/>
  <c r="L29" i="7"/>
  <c r="O29" i="7" s="1"/>
  <c r="M29" i="7"/>
  <c r="M22" i="7"/>
  <c r="L22" i="7"/>
  <c r="J23" i="7"/>
  <c r="J24" i="7"/>
  <c r="J25" i="7"/>
  <c r="J27" i="7"/>
  <c r="J28" i="7"/>
  <c r="J29" i="7"/>
  <c r="I23" i="7"/>
  <c r="I24" i="7"/>
  <c r="I25" i="7"/>
  <c r="I27" i="7"/>
  <c r="I28" i="7"/>
  <c r="I29" i="7"/>
  <c r="H23" i="7"/>
  <c r="H24" i="7"/>
  <c r="H25" i="7"/>
  <c r="H27" i="7"/>
  <c r="H28" i="7"/>
  <c r="H29" i="7"/>
  <c r="G23" i="7"/>
  <c r="G24" i="7"/>
  <c r="G25" i="7"/>
  <c r="G27" i="7"/>
  <c r="G28" i="7"/>
  <c r="G29" i="7"/>
  <c r="H22" i="7"/>
  <c r="I22" i="7"/>
  <c r="J22" i="7"/>
  <c r="G22" i="7"/>
  <c r="C28" i="7"/>
  <c r="E28" i="7" s="1"/>
  <c r="F28" i="7" s="1"/>
  <c r="K28" i="7" s="1"/>
  <c r="B29" i="7"/>
  <c r="B28" i="7"/>
  <c r="B27" i="7"/>
  <c r="C22" i="7"/>
  <c r="C25" i="7"/>
  <c r="B25" i="7"/>
  <c r="B24" i="7"/>
  <c r="E24" i="7" s="1"/>
  <c r="F24" i="7" s="1"/>
  <c r="K24" i="7" s="1"/>
  <c r="B22" i="7"/>
  <c r="E22" i="7" s="1"/>
  <c r="F22" i="7" s="1"/>
  <c r="O23" i="5"/>
  <c r="E23" i="5"/>
  <c r="E29" i="7"/>
  <c r="O27" i="7"/>
  <c r="E27" i="7"/>
  <c r="F27" i="7" s="1"/>
  <c r="K27" i="7" s="1"/>
  <c r="F26" i="7"/>
  <c r="E26" i="7"/>
  <c r="O25" i="7"/>
  <c r="E25" i="7"/>
  <c r="F25" i="7" s="1"/>
  <c r="O23" i="7"/>
  <c r="E23" i="7"/>
  <c r="F23" i="7" s="1"/>
  <c r="K23" i="7" s="1"/>
  <c r="R14" i="8"/>
  <c r="E14" i="8"/>
  <c r="F14" i="8" s="1"/>
  <c r="K14" i="8" s="1"/>
  <c r="O13" i="8"/>
  <c r="R13" i="8" s="1"/>
  <c r="E13" i="8"/>
  <c r="R12" i="8"/>
  <c r="E12" i="8"/>
  <c r="R11" i="8"/>
  <c r="E11" i="8"/>
  <c r="F11" i="8" s="1"/>
  <c r="K11" i="8" s="1"/>
  <c r="R10" i="8"/>
  <c r="O10" i="8"/>
  <c r="O25" i="8" s="1"/>
  <c r="R25" i="8" s="1"/>
  <c r="E10" i="8"/>
  <c r="F10" i="8" s="1"/>
  <c r="K10" i="8" s="1"/>
  <c r="R9" i="8"/>
  <c r="E9" i="8"/>
  <c r="F9" i="8" s="1"/>
  <c r="K9" i="8" s="1"/>
  <c r="R8" i="8"/>
  <c r="E8" i="8"/>
  <c r="F8" i="8" s="1"/>
  <c r="K8" i="8" s="1"/>
  <c r="O7" i="8"/>
  <c r="R7" i="8" s="1"/>
  <c r="E7" i="8"/>
  <c r="O13" i="3"/>
  <c r="O28" i="3" s="1"/>
  <c r="O10" i="3"/>
  <c r="O25" i="3" s="1"/>
  <c r="R25" i="3" s="1"/>
  <c r="O7" i="3"/>
  <c r="O22" i="3" s="1"/>
  <c r="O28" i="7" l="1"/>
  <c r="K25" i="7"/>
  <c r="E29" i="5"/>
  <c r="E25" i="5"/>
  <c r="O29" i="5"/>
  <c r="E28" i="4"/>
  <c r="E28" i="8"/>
  <c r="R24" i="8"/>
  <c r="O28" i="8"/>
  <c r="R28" i="8" s="1"/>
  <c r="E25" i="8"/>
  <c r="F13" i="8"/>
  <c r="K13" i="8" s="1"/>
  <c r="K24" i="3"/>
  <c r="R28" i="3"/>
  <c r="E25" i="2"/>
  <c r="F25" i="2" s="1"/>
  <c r="K25" i="2" s="1"/>
  <c r="O28" i="2"/>
  <c r="E28" i="2"/>
  <c r="F28" i="2" s="1"/>
  <c r="O25" i="2"/>
  <c r="R30" i="1"/>
  <c r="E28" i="1"/>
  <c r="F28" i="1" s="1"/>
  <c r="K33" i="1"/>
  <c r="F35" i="1"/>
  <c r="K35" i="1" s="1"/>
  <c r="F32" i="1"/>
  <c r="K32" i="1" s="1"/>
  <c r="K29" i="1"/>
  <c r="K28" i="1"/>
  <c r="K31" i="1"/>
  <c r="F30" i="1"/>
  <c r="K30" i="1" s="1"/>
  <c r="F31" i="1"/>
  <c r="F23" i="2"/>
  <c r="K23" i="2" s="1"/>
  <c r="F27" i="2"/>
  <c r="K27" i="2" s="1"/>
  <c r="F29" i="2"/>
  <c r="K29" i="2" s="1"/>
  <c r="K22" i="2"/>
  <c r="K24" i="2"/>
  <c r="K26" i="2"/>
  <c r="K28" i="2"/>
  <c r="K25" i="3"/>
  <c r="K23" i="3"/>
  <c r="F27" i="3"/>
  <c r="K27" i="3" s="1"/>
  <c r="F26" i="3"/>
  <c r="K26" i="3" s="1"/>
  <c r="F28" i="3"/>
  <c r="K28" i="3" s="1"/>
  <c r="F22" i="3"/>
  <c r="K22" i="3" s="1"/>
  <c r="F29" i="3"/>
  <c r="K29" i="3" s="1"/>
  <c r="F24" i="8"/>
  <c r="K24" i="8" s="1"/>
  <c r="F26" i="8"/>
  <c r="K26" i="8" s="1"/>
  <c r="F28" i="8"/>
  <c r="K28" i="8" s="1"/>
  <c r="F27" i="8"/>
  <c r="K27" i="8" s="1"/>
  <c r="F25" i="8"/>
  <c r="K25" i="8" s="1"/>
  <c r="F23" i="8"/>
  <c r="K23" i="8" s="1"/>
  <c r="F22" i="8"/>
  <c r="K22" i="8" s="1"/>
  <c r="F29" i="8"/>
  <c r="K29" i="8" s="1"/>
  <c r="F26" i="4"/>
  <c r="K26" i="4" s="1"/>
  <c r="F29" i="4"/>
  <c r="K29" i="4" s="1"/>
  <c r="F28" i="4"/>
  <c r="K28" i="4" s="1"/>
  <c r="F23" i="4"/>
  <c r="K23" i="4" s="1"/>
  <c r="F27" i="4"/>
  <c r="K27" i="4" s="1"/>
  <c r="F22" i="4"/>
  <c r="K22" i="4" s="1"/>
  <c r="F24" i="4"/>
  <c r="K24" i="4" s="1"/>
  <c r="F25" i="4"/>
  <c r="K25" i="4" s="1"/>
  <c r="F29" i="5"/>
  <c r="K29" i="5" s="1"/>
  <c r="F26" i="5"/>
  <c r="K26" i="5" s="1"/>
  <c r="F25" i="5"/>
  <c r="K25" i="5" s="1"/>
  <c r="F24" i="5"/>
  <c r="K24" i="5" s="1"/>
  <c r="K28" i="5"/>
  <c r="F23" i="5"/>
  <c r="K23" i="5" s="1"/>
  <c r="F27" i="5"/>
  <c r="K27" i="5" s="1"/>
  <c r="F22" i="5"/>
  <c r="K22" i="5" s="1"/>
  <c r="O22" i="7"/>
  <c r="K26" i="7"/>
  <c r="K22" i="7"/>
  <c r="F29" i="7"/>
  <c r="K29" i="7" s="1"/>
  <c r="K7" i="8"/>
  <c r="F12" i="8"/>
  <c r="K12" i="8" s="1"/>
  <c r="F7" i="8"/>
  <c r="R12" i="4"/>
  <c r="R9" i="4"/>
  <c r="O14" i="4"/>
  <c r="O13" i="4"/>
  <c r="O11" i="4"/>
  <c r="O10" i="4"/>
  <c r="O8" i="4"/>
  <c r="O7" i="4"/>
  <c r="R7" i="4" l="1"/>
  <c r="O22" i="4"/>
  <c r="R22" i="4" s="1"/>
  <c r="R8" i="4"/>
  <c r="O23" i="4"/>
  <c r="R23" i="4" s="1"/>
  <c r="R11" i="4"/>
  <c r="O26" i="4"/>
  <c r="R26" i="4" s="1"/>
  <c r="R14" i="4"/>
  <c r="O29" i="4"/>
  <c r="R29" i="4" s="1"/>
  <c r="R10" i="4"/>
  <c r="O25" i="4"/>
  <c r="R25" i="4" s="1"/>
  <c r="R13" i="4"/>
  <c r="O28" i="4"/>
  <c r="R28" i="4" s="1"/>
  <c r="R13" i="1"/>
  <c r="R10" i="1"/>
  <c r="O15" i="1"/>
  <c r="O14" i="1"/>
  <c r="O12" i="1"/>
  <c r="O11" i="1"/>
  <c r="O9" i="1"/>
  <c r="O8" i="1"/>
  <c r="R9" i="1" l="1"/>
  <c r="O29" i="1"/>
  <c r="R29" i="1" s="1"/>
  <c r="R11" i="1"/>
  <c r="O31" i="1"/>
  <c r="R31" i="1" s="1"/>
  <c r="R12" i="1"/>
  <c r="O32" i="1"/>
  <c r="R32" i="1" s="1"/>
  <c r="R8" i="1"/>
  <c r="O28" i="1"/>
  <c r="R28" i="1" s="1"/>
  <c r="R14" i="1"/>
  <c r="O34" i="1"/>
  <c r="R34" i="1" s="1"/>
  <c r="R15" i="1"/>
  <c r="O35" i="1"/>
  <c r="R35" i="1" s="1"/>
  <c r="O14" i="7"/>
  <c r="E14" i="7"/>
  <c r="O13" i="7"/>
  <c r="E13" i="7"/>
  <c r="O12" i="7"/>
  <c r="E12" i="7"/>
  <c r="O11" i="7"/>
  <c r="E11" i="7"/>
  <c r="O10" i="7"/>
  <c r="E10" i="7"/>
  <c r="O9" i="7"/>
  <c r="E9" i="7"/>
  <c r="O8" i="7"/>
  <c r="E8" i="7"/>
  <c r="O7" i="7"/>
  <c r="E7" i="7"/>
  <c r="O14" i="5"/>
  <c r="E14" i="5"/>
  <c r="O13" i="5"/>
  <c r="E13" i="5"/>
  <c r="F13" i="5" s="1"/>
  <c r="O12" i="5"/>
  <c r="E12" i="5"/>
  <c r="O11" i="5"/>
  <c r="E11" i="5"/>
  <c r="O10" i="5"/>
  <c r="E10" i="5"/>
  <c r="F10" i="5" s="1"/>
  <c r="O9" i="5"/>
  <c r="E9" i="5"/>
  <c r="O8" i="5"/>
  <c r="E8" i="5"/>
  <c r="O7" i="5"/>
  <c r="E7" i="5"/>
  <c r="F7" i="5" s="1"/>
  <c r="E14" i="4"/>
  <c r="E13" i="4"/>
  <c r="F13" i="4" s="1"/>
  <c r="E12" i="4"/>
  <c r="E11" i="4"/>
  <c r="F11" i="4" s="1"/>
  <c r="E10" i="4"/>
  <c r="E9" i="4"/>
  <c r="F9" i="4" s="1"/>
  <c r="E8" i="4"/>
  <c r="E7" i="4"/>
  <c r="F7" i="4" s="1"/>
  <c r="R14" i="3"/>
  <c r="E14" i="3"/>
  <c r="R13" i="3"/>
  <c r="E13" i="3"/>
  <c r="F13" i="3" s="1"/>
  <c r="R12" i="3"/>
  <c r="E12" i="3"/>
  <c r="R11" i="3"/>
  <c r="E11" i="3"/>
  <c r="R10" i="3"/>
  <c r="E10" i="3"/>
  <c r="F10" i="3" s="1"/>
  <c r="R9" i="3"/>
  <c r="E9" i="3"/>
  <c r="R8" i="3"/>
  <c r="E8" i="3"/>
  <c r="F8" i="3" s="1"/>
  <c r="R7" i="3"/>
  <c r="E7" i="3"/>
  <c r="O14" i="2"/>
  <c r="E14" i="2"/>
  <c r="O13" i="2"/>
  <c r="E13" i="2"/>
  <c r="O12" i="2"/>
  <c r="E12" i="2"/>
  <c r="O11" i="2"/>
  <c r="E11" i="2"/>
  <c r="O10" i="2"/>
  <c r="E10" i="2"/>
  <c r="O9" i="2"/>
  <c r="E9" i="2"/>
  <c r="O8" i="2"/>
  <c r="E8" i="2"/>
  <c r="O7" i="2"/>
  <c r="E7" i="2"/>
  <c r="E15" i="1"/>
  <c r="E14" i="1"/>
  <c r="E13" i="1"/>
  <c r="E12" i="1"/>
  <c r="E11" i="1"/>
  <c r="F7" i="7" l="1"/>
  <c r="K7" i="7" s="1"/>
  <c r="F8" i="7"/>
  <c r="K8" i="7" s="1"/>
  <c r="F9" i="7"/>
  <c r="K9" i="7" s="1"/>
  <c r="F10" i="7"/>
  <c r="K10" i="7" s="1"/>
  <c r="F11" i="7"/>
  <c r="K11" i="7" s="1"/>
  <c r="F12" i="7"/>
  <c r="K12" i="7" s="1"/>
  <c r="F13" i="7"/>
  <c r="K13" i="7" s="1"/>
  <c r="F14" i="7"/>
  <c r="K14" i="7" s="1"/>
  <c r="F8" i="5"/>
  <c r="K8" i="5" s="1"/>
  <c r="F9" i="5"/>
  <c r="K9" i="5" s="1"/>
  <c r="F11" i="5"/>
  <c r="K11" i="5" s="1"/>
  <c r="F12" i="5"/>
  <c r="K12" i="5" s="1"/>
  <c r="F14" i="5"/>
  <c r="K14" i="5" s="1"/>
  <c r="K7" i="5"/>
  <c r="K10" i="5"/>
  <c r="K13" i="5"/>
  <c r="F8" i="4"/>
  <c r="K8" i="4" s="1"/>
  <c r="F10" i="4"/>
  <c r="K10" i="4" s="1"/>
  <c r="F12" i="4"/>
  <c r="K12" i="4" s="1"/>
  <c r="F14" i="4"/>
  <c r="K14" i="4" s="1"/>
  <c r="K7" i="4"/>
  <c r="K9" i="4"/>
  <c r="K11" i="4"/>
  <c r="K13" i="4"/>
  <c r="F7" i="3"/>
  <c r="K7" i="3" s="1"/>
  <c r="F9" i="3"/>
  <c r="K9" i="3" s="1"/>
  <c r="F11" i="3"/>
  <c r="K11" i="3" s="1"/>
  <c r="F12" i="3"/>
  <c r="K12" i="3" s="1"/>
  <c r="F14" i="3"/>
  <c r="K14" i="3" s="1"/>
  <c r="K8" i="3"/>
  <c r="K10" i="3"/>
  <c r="K13" i="3"/>
  <c r="F7" i="2"/>
  <c r="K7" i="2" s="1"/>
  <c r="F8" i="2"/>
  <c r="K8" i="2" s="1"/>
  <c r="F9" i="2"/>
  <c r="K9" i="2" s="1"/>
  <c r="F10" i="2"/>
  <c r="K10" i="2" s="1"/>
  <c r="F11" i="2"/>
  <c r="K11" i="2" s="1"/>
  <c r="F12" i="2"/>
  <c r="K12" i="2" s="1"/>
  <c r="F13" i="2"/>
  <c r="K13" i="2" s="1"/>
  <c r="F14" i="2"/>
  <c r="K14" i="2" s="1"/>
  <c r="F14" i="1"/>
  <c r="E10" i="1"/>
  <c r="E9" i="1"/>
  <c r="F9" i="1" s="1"/>
  <c r="F15" i="1"/>
  <c r="K15" i="1" s="1"/>
  <c r="F13" i="1"/>
  <c r="K13" i="1" s="1"/>
  <c r="F12" i="1"/>
  <c r="K12" i="1" s="1"/>
  <c r="F11" i="1"/>
  <c r="K11" i="1" s="1"/>
  <c r="E8" i="1"/>
  <c r="F8" i="1" l="1"/>
  <c r="K8" i="1" s="1"/>
  <c r="K14" i="1"/>
  <c r="F10" i="1"/>
  <c r="K10" i="1" s="1"/>
  <c r="K9" i="1"/>
</calcChain>
</file>

<file path=xl/sharedStrings.xml><?xml version="1.0" encoding="utf-8"?>
<sst xmlns="http://schemas.openxmlformats.org/spreadsheetml/2006/main" count="545" uniqueCount="56">
  <si>
    <t>KATEGORIJA</t>
  </si>
  <si>
    <t>KORISNIKA USLUGA</t>
  </si>
  <si>
    <t>Usluga opskrbe</t>
  </si>
  <si>
    <t>pitkom vodom</t>
  </si>
  <si>
    <t>Usluga odvodnje</t>
  </si>
  <si>
    <t>otpadnih voda</t>
  </si>
  <si>
    <t>Usluga pročišćavanja</t>
  </si>
  <si>
    <t>Ukupno</t>
  </si>
  <si>
    <t>usluge</t>
  </si>
  <si>
    <t>PDV</t>
  </si>
  <si>
    <t xml:space="preserve">Naknada za </t>
  </si>
  <si>
    <t>korištenje voda</t>
  </si>
  <si>
    <t>Naknada za</t>
  </si>
  <si>
    <t>zaštitu voda</t>
  </si>
  <si>
    <t>Naknada za razvoj</t>
  </si>
  <si>
    <t>UKUPNI VARIJABILNI DIO</t>
  </si>
  <si>
    <t>CIJENE VODNIH USLUGA</t>
  </si>
  <si>
    <t>(uključen PDV)</t>
  </si>
  <si>
    <t>Kućanstva s odvodnjom - nisu priključeni na UPOV</t>
  </si>
  <si>
    <t>Kućanstva bez odvodnje</t>
  </si>
  <si>
    <t>Kućanstva s odvodnjom socijalno ugroženi</t>
  </si>
  <si>
    <t>Kućanstva s odvodnjom - nisu priključeni na UPOV socijalno ugroženi</t>
  </si>
  <si>
    <t>Kućanstva bez odvodnje socijalno ugroženi</t>
  </si>
  <si>
    <t>Ostali korisnici (pravne osobe) - priključeni na UPOV</t>
  </si>
  <si>
    <t>Ostali korisnici (pravne osobe) - s odvodnjom nisu  priključeni na UPOV</t>
  </si>
  <si>
    <t>UKUPNI FIKSNI DIO CIJENE</t>
  </si>
  <si>
    <t xml:space="preserve">Fiksni dio javne </t>
  </si>
  <si>
    <t>vodoopskrbe</t>
  </si>
  <si>
    <t xml:space="preserve">Fiksni dio </t>
  </si>
  <si>
    <t>odvodnje</t>
  </si>
  <si>
    <t>pročišćavanja</t>
  </si>
  <si>
    <t xml:space="preserve">Kućanstva s odvodnjom </t>
  </si>
  <si>
    <t>Ostali korisnici (pravne osobe) - sa odvodnjom</t>
  </si>
  <si>
    <t>Ostali korisnici (pravne osobe) - bez odvodnje</t>
  </si>
  <si>
    <r>
      <t>Temeljem Rješenja KLASA: UP/I-325-08/196-04/0000124, URBROJ: 374-25-3-19-1 od 21.3.2019. utvrđuje se korekcijski koeficjent koji smanjuje naknadu za zaštitu voda sa 1,35 kn/m</t>
    </r>
    <r>
      <rPr>
        <sz val="10"/>
        <color theme="1"/>
        <rFont val="Calibri"/>
        <family val="2"/>
        <charset val="238"/>
      </rPr>
      <t>³</t>
    </r>
    <r>
      <rPr>
        <sz val="10"/>
        <color theme="1"/>
        <rFont val="Times New Roman"/>
        <family val="1"/>
        <charset val="238"/>
      </rPr>
      <t xml:space="preserve"> na 0,40 kn/m</t>
    </r>
    <r>
      <rPr>
        <sz val="10"/>
        <color theme="1"/>
        <rFont val="Calibri"/>
        <family val="2"/>
        <charset val="238"/>
      </rPr>
      <t>³</t>
    </r>
    <r>
      <rPr>
        <sz val="10"/>
        <color theme="1"/>
        <rFont val="Times New Roman"/>
        <family val="1"/>
        <charset val="238"/>
      </rPr>
      <t xml:space="preserve"> za obveznike koji su priključeni na sustav javne odvodnje s uređajem za pročišćavanje komunalnih otpadnih voda.</t>
    </r>
  </si>
  <si>
    <t>Vodoopskrba i odvodnja Zagrebačke županije d.o.o.</t>
  </si>
  <si>
    <t>Zajednički dio</t>
  </si>
  <si>
    <t>Posebni dio</t>
  </si>
  <si>
    <t>Cijene vodnih usluga po m³ na području grada Sveti Ivan Zelina i općine Bedenica izražena u kunama</t>
  </si>
  <si>
    <t>EUR (fiksni tečaj) 7,53450</t>
  </si>
  <si>
    <t>Cijene vodnih usluga po m³ na području općine Križ i Kloštar Ivanić izražena u kunama</t>
  </si>
  <si>
    <t>Cijene vodnih usluga po m³ na području grada Ivanić Grad izražena u kunama</t>
  </si>
  <si>
    <t>Cijene vodnih usluga po m³ na području Grada Vrbovca izražena u kunama</t>
  </si>
  <si>
    <t>Cijene vodnih usluga po m³ na području Općina Rakovec, Gradec, Dubrava, Preseka i Farkaševac izražena u kunama</t>
  </si>
  <si>
    <t>Cijene vodnih usluga po m³ na području Općine Brckovljani izražena u kunama</t>
  </si>
  <si>
    <t>Cijene vodnih usluga po m³ na području grada Dugo Selo i Općine Rugvica izražena u kunama</t>
  </si>
  <si>
    <t>Napomena: Fiksni dio javne vodoopskrbe za kategoriju korisnika pravne osobe određen je prema profilima priključka kako je navedeno u Odluci. U tabeli je cijena za profil priključka do ø 32.</t>
  </si>
  <si>
    <t>U Zagrebu, 5. rujna 2022.</t>
  </si>
  <si>
    <t>Cijene vodnih usluga po m³ na području grada Dugo Selo i Općine Rugvica izražena u EURu</t>
  </si>
  <si>
    <t>Cijene vodnih usluga po m³ na području Općine Brckovljani izražena u EURu</t>
  </si>
  <si>
    <t>Cijene vodnih usluga po m³ na području Općina Rakovec, Gradec, Dubrava, Preseka i Farkaševac izražena u EURu</t>
  </si>
  <si>
    <t>Cijene vodnih usluga po m³ na području Grada Vrbovca izražena u EURu</t>
  </si>
  <si>
    <t>Cijene vodnih usluga po m³ na području grada Ivanić Grad izražena u EURu</t>
  </si>
  <si>
    <t>Cijene vodnih usluga po m³ na području općine Križ i Kloštar Ivanić izražena u EURu</t>
  </si>
  <si>
    <t xml:space="preserve">EUR (fiksni tečaj) </t>
  </si>
  <si>
    <t>Cijene vodnih usluga po m³ na području grada Sveti Ivan Zelina i općine Bedenica izražena u EURu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</si>
</sst>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</font>
    <font>
      <sz val="11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1" xfId="0" applyFont="1" applyBorder="1"/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5" borderId="20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2" fontId="1" fillId="0" borderId="6" xfId="0" applyNumberFormat="1" applyFont="1" applyBorder="1"/>
    <xf numFmtId="2" fontId="3" fillId="2" borderId="6" xfId="0" applyNumberFormat="1" applyFont="1" applyFill="1" applyBorder="1"/>
    <xf numFmtId="2" fontId="1" fillId="0" borderId="4" xfId="0" applyNumberFormat="1" applyFont="1" applyBorder="1"/>
    <xf numFmtId="0" fontId="5" fillId="0" borderId="0" xfId="0" applyFont="1"/>
    <xf numFmtId="0" fontId="4" fillId="0" borderId="0" xfId="0" applyFont="1"/>
    <xf numFmtId="2" fontId="3" fillId="4" borderId="7" xfId="0" applyNumberFormat="1" applyFont="1" applyFill="1" applyBorder="1"/>
    <xf numFmtId="2" fontId="3" fillId="0" borderId="6" xfId="0" applyNumberFormat="1" applyFont="1" applyBorder="1"/>
    <xf numFmtId="2" fontId="3" fillId="0" borderId="2" xfId="0" applyNumberFormat="1" applyFont="1" applyBorder="1"/>
    <xf numFmtId="2" fontId="3" fillId="0" borderId="4" xfId="0" applyNumberFormat="1" applyFont="1" applyBorder="1"/>
    <xf numFmtId="2" fontId="1" fillId="0" borderId="2" xfId="0" applyNumberFormat="1" applyFont="1" applyBorder="1" applyAlignment="1">
      <alignment horizontal="center" wrapText="1"/>
    </xf>
    <xf numFmtId="2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2" fontId="3" fillId="2" borderId="4" xfId="0" applyNumberFormat="1" applyFont="1" applyFill="1" applyBorder="1"/>
    <xf numFmtId="2" fontId="3" fillId="4" borderId="28" xfId="0" applyNumberFormat="1" applyFont="1" applyFill="1" applyBorder="1"/>
    <xf numFmtId="2" fontId="1" fillId="0" borderId="29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8" fillId="3" borderId="11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5" borderId="21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5" borderId="22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8" fillId="0" borderId="5" xfId="0" applyFont="1" applyBorder="1" applyAlignment="1">
      <alignment wrapText="1"/>
    </xf>
    <xf numFmtId="2" fontId="8" fillId="0" borderId="6" xfId="0" applyNumberFormat="1" applyFont="1" applyBorder="1"/>
    <xf numFmtId="2" fontId="10" fillId="0" borderId="6" xfId="0" applyNumberFormat="1" applyFont="1" applyBorder="1"/>
    <xf numFmtId="2" fontId="10" fillId="2" borderId="6" xfId="0" applyNumberFormat="1" applyFont="1" applyFill="1" applyBorder="1"/>
    <xf numFmtId="2" fontId="10" fillId="4" borderId="7" xfId="0" applyNumberFormat="1" applyFont="1" applyFill="1" applyBorder="1"/>
    <xf numFmtId="0" fontId="8" fillId="0" borderId="1" xfId="0" applyFont="1" applyBorder="1" applyAlignment="1">
      <alignment wrapText="1"/>
    </xf>
    <xf numFmtId="2" fontId="10" fillId="0" borderId="2" xfId="0" applyNumberFormat="1" applyFont="1" applyBorder="1"/>
    <xf numFmtId="0" fontId="8" fillId="0" borderId="1" xfId="0" applyFont="1" applyBorder="1"/>
    <xf numFmtId="0" fontId="8" fillId="0" borderId="3" xfId="0" applyFont="1" applyBorder="1" applyAlignment="1">
      <alignment wrapText="1"/>
    </xf>
    <xf numFmtId="2" fontId="8" fillId="0" borderId="4" xfId="0" applyNumberFormat="1" applyFont="1" applyBorder="1"/>
    <xf numFmtId="2" fontId="10" fillId="0" borderId="4" xfId="0" applyNumberFormat="1" applyFont="1" applyBorder="1"/>
    <xf numFmtId="2" fontId="10" fillId="2" borderId="4" xfId="0" applyNumberFormat="1" applyFont="1" applyFill="1" applyBorder="1"/>
    <xf numFmtId="2" fontId="10" fillId="4" borderId="28" xfId="0" applyNumberFormat="1" applyFont="1" applyFill="1" applyBorder="1"/>
    <xf numFmtId="0" fontId="1" fillId="0" borderId="0" xfId="0" applyFont="1"/>
    <xf numFmtId="2" fontId="1" fillId="0" borderId="26" xfId="0" applyNumberFormat="1" applyFon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 wrapText="1"/>
    </xf>
    <xf numFmtId="2" fontId="8" fillId="0" borderId="26" xfId="0" applyNumberFormat="1" applyFont="1" applyBorder="1" applyAlignment="1">
      <alignment horizontal="center"/>
    </xf>
    <xf numFmtId="2" fontId="8" fillId="0" borderId="27" xfId="0" applyNumberFormat="1" applyFont="1" applyBorder="1" applyAlignment="1">
      <alignment horizontal="center"/>
    </xf>
    <xf numFmtId="2" fontId="8" fillId="0" borderId="16" xfId="0" applyNumberFormat="1" applyFont="1" applyBorder="1" applyAlignment="1">
      <alignment horizontal="center"/>
    </xf>
    <xf numFmtId="2" fontId="8" fillId="0" borderId="26" xfId="0" applyNumberFormat="1" applyFont="1" applyBorder="1" applyAlignment="1">
      <alignment horizontal="center" wrapText="1"/>
    </xf>
    <xf numFmtId="0" fontId="12" fillId="0" borderId="0" xfId="0" applyFont="1"/>
    <xf numFmtId="2" fontId="8" fillId="0" borderId="29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8" fillId="0" borderId="4" xfId="0" applyNumberFormat="1" applyFont="1" applyBorder="1" applyAlignment="1">
      <alignment horizontal="center"/>
    </xf>
    <xf numFmtId="0" fontId="1" fillId="3" borderId="4" xfId="0" applyFont="1" applyFill="1" applyBorder="1" applyAlignment="1">
      <alignment horizontal="center" wrapText="1"/>
    </xf>
    <xf numFmtId="0" fontId="3" fillId="0" borderId="0" xfId="0" applyFont="1"/>
    <xf numFmtId="2" fontId="1" fillId="0" borderId="6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5" borderId="23" xfId="0" applyNumberFormat="1" applyFont="1" applyFill="1" applyBorder="1" applyAlignment="1">
      <alignment horizontal="center"/>
    </xf>
    <xf numFmtId="2" fontId="1" fillId="5" borderId="24" xfId="0" applyNumberFormat="1" applyFont="1" applyFill="1" applyBorder="1" applyAlignment="1">
      <alignment horizontal="center"/>
    </xf>
    <xf numFmtId="2" fontId="1" fillId="5" borderId="21" xfId="0" applyNumberFormat="1" applyFont="1" applyFill="1" applyBorder="1" applyAlignment="1">
      <alignment horizontal="center"/>
    </xf>
    <xf numFmtId="2" fontId="1" fillId="5" borderId="25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2" fontId="8" fillId="5" borderId="23" xfId="0" applyNumberFormat="1" applyFont="1" applyFill="1" applyBorder="1" applyAlignment="1">
      <alignment horizontal="center"/>
    </xf>
    <xf numFmtId="2" fontId="8" fillId="5" borderId="24" xfId="0" applyNumberFormat="1" applyFont="1" applyFill="1" applyBorder="1" applyAlignment="1">
      <alignment horizontal="center"/>
    </xf>
    <xf numFmtId="2" fontId="8" fillId="5" borderId="25" xfId="0" applyNumberFormat="1" applyFont="1" applyFill="1" applyBorder="1" applyAlignment="1">
      <alignment horizontal="center"/>
    </xf>
    <xf numFmtId="2" fontId="8" fillId="5" borderId="4" xfId="0" applyNumberFormat="1" applyFont="1" applyFill="1" applyBorder="1" applyAlignment="1">
      <alignment horizontal="center"/>
    </xf>
    <xf numFmtId="2" fontId="8" fillId="0" borderId="23" xfId="0" applyNumberFormat="1" applyFont="1" applyBorder="1" applyAlignment="1">
      <alignment horizontal="center"/>
    </xf>
    <xf numFmtId="2" fontId="8" fillId="0" borderId="25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0" fontId="12" fillId="0" borderId="0" xfId="0" applyFont="1" applyAlignment="1">
      <alignment wrapText="1"/>
    </xf>
    <xf numFmtId="0" fontId="1" fillId="0" borderId="0" xfId="0" applyFont="1" applyAlignment="1">
      <alignment wrapText="1"/>
    </xf>
    <xf numFmtId="2" fontId="1" fillId="0" borderId="0" xfId="0" applyNumberFormat="1" applyFont="1" applyAlignment="1">
      <alignment horizontal="center"/>
    </xf>
    <xf numFmtId="2" fontId="3" fillId="0" borderId="0" xfId="0" applyNumberFormat="1" applyFont="1"/>
    <xf numFmtId="2" fontId="1" fillId="0" borderId="0" xfId="0" applyNumberFormat="1" applyFont="1"/>
    <xf numFmtId="2" fontId="3" fillId="2" borderId="0" xfId="0" applyNumberFormat="1" applyFont="1" applyFill="1"/>
    <xf numFmtId="2" fontId="1" fillId="5" borderId="0" xfId="0" applyNumberFormat="1" applyFont="1" applyFill="1" applyAlignment="1">
      <alignment horizontal="center"/>
    </xf>
    <xf numFmtId="2" fontId="3" fillId="4" borderId="0" xfId="0" applyNumberFormat="1" applyFont="1" applyFill="1"/>
    <xf numFmtId="2" fontId="8" fillId="0" borderId="0" xfId="0" applyNumberFormat="1" applyFont="1" applyAlignment="1">
      <alignment horizontal="center"/>
    </xf>
    <xf numFmtId="2" fontId="8" fillId="5" borderId="0" xfId="0" applyNumberFormat="1" applyFont="1" applyFill="1" applyAlignment="1">
      <alignment horizontal="center"/>
    </xf>
    <xf numFmtId="2" fontId="3" fillId="5" borderId="0" xfId="0" applyNumberFormat="1" applyFont="1" applyFill="1"/>
    <xf numFmtId="164" fontId="3" fillId="0" borderId="0" xfId="0" applyNumberFormat="1" applyFont="1"/>
    <xf numFmtId="0" fontId="1" fillId="3" borderId="12" xfId="0" applyFont="1" applyFill="1" applyBorder="1" applyAlignment="1">
      <alignment horizontal="center" wrapText="1"/>
    </xf>
    <xf numFmtId="0" fontId="1" fillId="3" borderId="14" xfId="0" applyFont="1" applyFill="1" applyBorder="1" applyAlignment="1">
      <alignment horizontal="center" wrapText="1"/>
    </xf>
    <xf numFmtId="0" fontId="3" fillId="3" borderId="15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 wrapText="1"/>
    </xf>
    <xf numFmtId="0" fontId="8" fillId="3" borderId="14" xfId="0" applyFont="1" applyFill="1" applyBorder="1" applyAlignment="1">
      <alignment horizontal="center" wrapText="1"/>
    </xf>
    <xf numFmtId="0" fontId="3" fillId="3" borderId="15" xfId="0" applyFont="1" applyFill="1" applyBorder="1" applyAlignment="1">
      <alignment horizontal="center" wrapText="1"/>
    </xf>
    <xf numFmtId="0" fontId="3" fillId="3" borderId="17" xfId="0" applyFont="1" applyFill="1" applyBorder="1" applyAlignment="1">
      <alignment horizont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9"/>
  <sheetViews>
    <sheetView workbookViewId="0">
      <selection activeCell="I23" sqref="I23"/>
    </sheetView>
  </sheetViews>
  <sheetFormatPr defaultRowHeight="14.4" x14ac:dyDescent="0.3"/>
  <cols>
    <col min="1" max="1" width="23.109375" customWidth="1"/>
    <col min="2" max="2" width="13.109375" bestFit="1" customWidth="1"/>
    <col min="3" max="3" width="14.33203125" bestFit="1" customWidth="1"/>
    <col min="4" max="4" width="12.5546875" customWidth="1"/>
    <col min="7" max="7" width="12.6640625" bestFit="1" customWidth="1"/>
    <col min="8" max="8" width="10.33203125" bestFit="1" customWidth="1"/>
    <col min="9" max="9" width="12.6640625" customWidth="1"/>
    <col min="10" max="10" width="13" customWidth="1"/>
    <col min="11" max="11" width="23.109375" bestFit="1" customWidth="1"/>
    <col min="12" max="12" width="15" customWidth="1"/>
    <col min="13" max="13" width="12" customWidth="1"/>
    <col min="14" max="14" width="13.33203125" customWidth="1"/>
    <col min="15" max="15" width="23.33203125" customWidth="1"/>
  </cols>
  <sheetData>
    <row r="1" spans="1:15" x14ac:dyDescent="0.3">
      <c r="A1" s="75" t="s">
        <v>35</v>
      </c>
    </row>
    <row r="2" spans="1:15" x14ac:dyDescent="0.3">
      <c r="D2" s="23" t="s">
        <v>38</v>
      </c>
      <c r="E2" s="24"/>
      <c r="F2" s="24"/>
      <c r="G2" s="24"/>
      <c r="H2" s="24"/>
      <c r="I2" s="24"/>
    </row>
    <row r="4" spans="1:15" x14ac:dyDescent="0.3">
      <c r="A4" s="2" t="s">
        <v>0</v>
      </c>
      <c r="B4" s="3" t="s">
        <v>2</v>
      </c>
      <c r="C4" s="3" t="s">
        <v>4</v>
      </c>
      <c r="D4" s="110" t="s">
        <v>6</v>
      </c>
      <c r="E4" s="3" t="s">
        <v>7</v>
      </c>
      <c r="F4" s="3" t="s">
        <v>9</v>
      </c>
      <c r="G4" s="3" t="s">
        <v>10</v>
      </c>
      <c r="H4" s="3" t="s">
        <v>12</v>
      </c>
      <c r="I4" s="112" t="s">
        <v>14</v>
      </c>
      <c r="J4" s="113"/>
      <c r="K4" s="9" t="s">
        <v>15</v>
      </c>
      <c r="L4" s="17" t="s">
        <v>26</v>
      </c>
      <c r="M4" s="17" t="s">
        <v>28</v>
      </c>
      <c r="N4" s="17" t="s">
        <v>28</v>
      </c>
      <c r="O4" s="12" t="s">
        <v>25</v>
      </c>
    </row>
    <row r="5" spans="1:15" x14ac:dyDescent="0.3">
      <c r="A5" s="4" t="s">
        <v>1</v>
      </c>
      <c r="B5" s="5" t="s">
        <v>3</v>
      </c>
      <c r="C5" s="5" t="s">
        <v>5</v>
      </c>
      <c r="D5" s="111"/>
      <c r="E5" s="5" t="s">
        <v>8</v>
      </c>
      <c r="F5" s="5"/>
      <c r="G5" s="5" t="s">
        <v>11</v>
      </c>
      <c r="H5" s="5" t="s">
        <v>13</v>
      </c>
      <c r="I5" s="6" t="s">
        <v>36</v>
      </c>
      <c r="J5" s="6" t="s">
        <v>37</v>
      </c>
      <c r="K5" s="10" t="s">
        <v>16</v>
      </c>
      <c r="L5" s="18" t="s">
        <v>27</v>
      </c>
      <c r="M5" s="18" t="s">
        <v>29</v>
      </c>
      <c r="N5" s="18" t="s">
        <v>30</v>
      </c>
      <c r="O5" s="13" t="s">
        <v>17</v>
      </c>
    </row>
    <row r="6" spans="1:15" ht="12" customHeight="1" x14ac:dyDescent="0.3">
      <c r="A6" s="7">
        <v>0</v>
      </c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8">
        <v>9</v>
      </c>
      <c r="K6" s="11">
        <v>10</v>
      </c>
      <c r="L6" s="19">
        <v>11</v>
      </c>
      <c r="M6" s="19">
        <v>12</v>
      </c>
      <c r="N6" s="19">
        <v>13</v>
      </c>
      <c r="O6" s="14">
        <v>14</v>
      </c>
    </row>
    <row r="7" spans="1:15" x14ac:dyDescent="0.3">
      <c r="A7" s="16" t="s">
        <v>31</v>
      </c>
      <c r="B7" s="82">
        <v>5.58</v>
      </c>
      <c r="C7" s="82">
        <v>1.21</v>
      </c>
      <c r="D7" s="82"/>
      <c r="E7" s="26">
        <f>SUM(B7:D7)</f>
        <v>6.79</v>
      </c>
      <c r="F7" s="20">
        <f>E7*13/100</f>
        <v>0.88269999999999993</v>
      </c>
      <c r="G7" s="82">
        <v>2.85</v>
      </c>
      <c r="H7" s="82">
        <v>1.35</v>
      </c>
      <c r="I7" s="34">
        <v>1.19</v>
      </c>
      <c r="J7" s="69">
        <v>0.81</v>
      </c>
      <c r="K7" s="21">
        <f t="shared" ref="K7:K14" si="0">SUM(E7:J7)</f>
        <v>13.8727</v>
      </c>
      <c r="L7" s="84">
        <v>17.61</v>
      </c>
      <c r="M7" s="84">
        <v>5.15</v>
      </c>
      <c r="N7" s="84"/>
      <c r="O7" s="25">
        <f>SUM(L7:N7)</f>
        <v>22.759999999999998</v>
      </c>
    </row>
    <row r="8" spans="1:15" ht="33" customHeight="1" x14ac:dyDescent="0.3">
      <c r="A8" s="15" t="s">
        <v>18</v>
      </c>
      <c r="B8" s="30"/>
      <c r="C8" s="30"/>
      <c r="D8" s="30"/>
      <c r="E8" s="27">
        <f>SUM(B8:D8)</f>
        <v>0</v>
      </c>
      <c r="F8" s="20">
        <f t="shared" ref="F8:F14" si="1">E8*13/100</f>
        <v>0</v>
      </c>
      <c r="G8" s="30"/>
      <c r="H8" s="30"/>
      <c r="I8" s="30"/>
      <c r="J8" s="67"/>
      <c r="K8" s="21">
        <f t="shared" si="0"/>
        <v>0</v>
      </c>
      <c r="L8" s="84"/>
      <c r="M8" s="84"/>
      <c r="N8" s="85"/>
      <c r="O8" s="25">
        <f t="shared" ref="O8:O14" si="2">SUM(L8:N8)</f>
        <v>0</v>
      </c>
    </row>
    <row r="9" spans="1:15" x14ac:dyDescent="0.3">
      <c r="A9" s="1" t="s">
        <v>19</v>
      </c>
      <c r="B9" s="30">
        <v>5.58</v>
      </c>
      <c r="C9" s="30"/>
      <c r="D9" s="30"/>
      <c r="E9" s="27">
        <f>SUM(B9:D9)</f>
        <v>5.58</v>
      </c>
      <c r="F9" s="20">
        <f t="shared" si="1"/>
        <v>0.72540000000000004</v>
      </c>
      <c r="G9" s="30">
        <v>2.85</v>
      </c>
      <c r="H9" s="30">
        <v>1.35</v>
      </c>
      <c r="I9" s="30">
        <v>1.19</v>
      </c>
      <c r="J9" s="67">
        <v>0.81</v>
      </c>
      <c r="K9" s="21">
        <f t="shared" si="0"/>
        <v>12.5054</v>
      </c>
      <c r="L9" s="84">
        <v>17.61</v>
      </c>
      <c r="M9" s="85"/>
      <c r="N9" s="85"/>
      <c r="O9" s="25">
        <f t="shared" si="2"/>
        <v>17.61</v>
      </c>
    </row>
    <row r="10" spans="1:15" ht="27" x14ac:dyDescent="0.3">
      <c r="A10" s="16" t="s">
        <v>20</v>
      </c>
      <c r="B10" s="30">
        <v>3.34</v>
      </c>
      <c r="C10" s="30">
        <v>0.72</v>
      </c>
      <c r="D10" s="30"/>
      <c r="E10" s="27">
        <f t="shared" ref="E10:E14" si="3">SUM(B10:D10)</f>
        <v>4.0599999999999996</v>
      </c>
      <c r="F10" s="20">
        <f t="shared" si="1"/>
        <v>0.52779999999999994</v>
      </c>
      <c r="G10" s="82">
        <v>2.85</v>
      </c>
      <c r="H10" s="82">
        <v>1.35</v>
      </c>
      <c r="I10" s="29">
        <v>1.19</v>
      </c>
      <c r="J10" s="70">
        <v>0.81</v>
      </c>
      <c r="K10" s="21">
        <f t="shared" si="0"/>
        <v>10.787799999999999</v>
      </c>
      <c r="L10" s="84">
        <v>17.61</v>
      </c>
      <c r="M10" s="84">
        <v>5.15</v>
      </c>
      <c r="N10" s="84"/>
      <c r="O10" s="25">
        <f t="shared" si="2"/>
        <v>22.759999999999998</v>
      </c>
    </row>
    <row r="11" spans="1:15" ht="40.200000000000003" x14ac:dyDescent="0.3">
      <c r="A11" s="15" t="s">
        <v>21</v>
      </c>
      <c r="B11" s="30"/>
      <c r="C11" s="30"/>
      <c r="D11" s="30"/>
      <c r="E11" s="27">
        <f t="shared" si="3"/>
        <v>0</v>
      </c>
      <c r="F11" s="20">
        <f t="shared" si="1"/>
        <v>0</v>
      </c>
      <c r="G11" s="30"/>
      <c r="H11" s="30"/>
      <c r="I11" s="30"/>
      <c r="J11" s="67"/>
      <c r="K11" s="21">
        <f t="shared" si="0"/>
        <v>0</v>
      </c>
      <c r="L11" s="84"/>
      <c r="M11" s="84"/>
      <c r="N11" s="85"/>
      <c r="O11" s="25">
        <f t="shared" si="2"/>
        <v>0</v>
      </c>
    </row>
    <row r="12" spans="1:15" ht="27" x14ac:dyDescent="0.3">
      <c r="A12" s="15" t="s">
        <v>22</v>
      </c>
      <c r="B12" s="30">
        <v>3.34</v>
      </c>
      <c r="C12" s="30"/>
      <c r="D12" s="30"/>
      <c r="E12" s="27">
        <f t="shared" si="3"/>
        <v>3.34</v>
      </c>
      <c r="F12" s="20">
        <f t="shared" si="1"/>
        <v>0.43420000000000003</v>
      </c>
      <c r="G12" s="82">
        <v>2.85</v>
      </c>
      <c r="H12" s="82">
        <v>1.35</v>
      </c>
      <c r="I12" s="30">
        <v>1.19</v>
      </c>
      <c r="J12" s="67">
        <v>0.81</v>
      </c>
      <c r="K12" s="21">
        <f t="shared" si="0"/>
        <v>9.9741999999999997</v>
      </c>
      <c r="L12" s="84">
        <v>17.61</v>
      </c>
      <c r="M12" s="85"/>
      <c r="N12" s="85"/>
      <c r="O12" s="25">
        <f t="shared" si="2"/>
        <v>17.61</v>
      </c>
    </row>
    <row r="13" spans="1:15" ht="27.75" customHeight="1" x14ac:dyDescent="0.3">
      <c r="A13" s="15" t="s">
        <v>32</v>
      </c>
      <c r="B13" s="30">
        <v>8.66</v>
      </c>
      <c r="C13" s="30">
        <v>2.98</v>
      </c>
      <c r="D13" s="30"/>
      <c r="E13" s="27">
        <f t="shared" si="3"/>
        <v>11.64</v>
      </c>
      <c r="F13" s="20">
        <f t="shared" si="1"/>
        <v>1.5131999999999999</v>
      </c>
      <c r="G13" s="82">
        <v>2.85</v>
      </c>
      <c r="H13" s="82">
        <v>1.35</v>
      </c>
      <c r="I13" s="30">
        <v>1.19</v>
      </c>
      <c r="J13" s="67">
        <v>0.81</v>
      </c>
      <c r="K13" s="21">
        <f t="shared" si="0"/>
        <v>19.353200000000001</v>
      </c>
      <c r="L13" s="88">
        <v>17.61</v>
      </c>
      <c r="M13" s="84">
        <v>5.15</v>
      </c>
      <c r="N13" s="84"/>
      <c r="O13" s="25">
        <f t="shared" si="2"/>
        <v>22.759999999999998</v>
      </c>
    </row>
    <row r="14" spans="1:15" ht="27" x14ac:dyDescent="0.3">
      <c r="A14" s="31" t="s">
        <v>33</v>
      </c>
      <c r="B14" s="35">
        <v>8.66</v>
      </c>
      <c r="C14" s="35"/>
      <c r="D14" s="35"/>
      <c r="E14" s="28">
        <f t="shared" si="3"/>
        <v>8.66</v>
      </c>
      <c r="F14" s="22">
        <f t="shared" si="1"/>
        <v>1.1257999999999999</v>
      </c>
      <c r="G14" s="35">
        <v>2.85</v>
      </c>
      <c r="H14" s="35">
        <v>1.35</v>
      </c>
      <c r="I14" s="35">
        <v>1.19</v>
      </c>
      <c r="J14" s="68">
        <v>0.81</v>
      </c>
      <c r="K14" s="32">
        <f t="shared" si="0"/>
        <v>15.985799999999999</v>
      </c>
      <c r="L14" s="89">
        <v>17.61</v>
      </c>
      <c r="M14" s="87"/>
      <c r="N14" s="87"/>
      <c r="O14" s="33">
        <f t="shared" si="2"/>
        <v>17.61</v>
      </c>
    </row>
    <row r="16" spans="1:15" x14ac:dyDescent="0.3">
      <c r="D16" s="23" t="s">
        <v>55</v>
      </c>
    </row>
    <row r="17" spans="1:15" x14ac:dyDescent="0.3">
      <c r="A17" s="81" t="s">
        <v>54</v>
      </c>
      <c r="B17" s="109">
        <v>7.5345000000000004</v>
      </c>
    </row>
    <row r="19" spans="1:15" x14ac:dyDescent="0.3">
      <c r="A19" s="2" t="s">
        <v>0</v>
      </c>
      <c r="B19" s="3" t="s">
        <v>2</v>
      </c>
      <c r="C19" s="3" t="s">
        <v>4</v>
      </c>
      <c r="D19" s="110" t="s">
        <v>6</v>
      </c>
      <c r="E19" s="3" t="s">
        <v>7</v>
      </c>
      <c r="F19" s="3" t="s">
        <v>9</v>
      </c>
      <c r="G19" s="3" t="s">
        <v>10</v>
      </c>
      <c r="H19" s="3" t="s">
        <v>12</v>
      </c>
      <c r="I19" s="112" t="s">
        <v>14</v>
      </c>
      <c r="J19" s="113"/>
      <c r="K19" s="9" t="s">
        <v>15</v>
      </c>
      <c r="L19" s="17" t="s">
        <v>26</v>
      </c>
      <c r="M19" s="17" t="s">
        <v>28</v>
      </c>
      <c r="N19" s="17" t="s">
        <v>28</v>
      </c>
      <c r="O19" s="12" t="s">
        <v>25</v>
      </c>
    </row>
    <row r="20" spans="1:15" x14ac:dyDescent="0.3">
      <c r="A20" s="4" t="s">
        <v>1</v>
      </c>
      <c r="B20" s="5" t="s">
        <v>3</v>
      </c>
      <c r="C20" s="5" t="s">
        <v>5</v>
      </c>
      <c r="D20" s="111"/>
      <c r="E20" s="5" t="s">
        <v>8</v>
      </c>
      <c r="F20" s="5"/>
      <c r="G20" s="5" t="s">
        <v>11</v>
      </c>
      <c r="H20" s="5" t="s">
        <v>13</v>
      </c>
      <c r="I20" s="6" t="s">
        <v>36</v>
      </c>
      <c r="J20" s="6" t="s">
        <v>37</v>
      </c>
      <c r="K20" s="10" t="s">
        <v>16</v>
      </c>
      <c r="L20" s="18" t="s">
        <v>27</v>
      </c>
      <c r="M20" s="18" t="s">
        <v>29</v>
      </c>
      <c r="N20" s="18" t="s">
        <v>30</v>
      </c>
      <c r="O20" s="13" t="s">
        <v>17</v>
      </c>
    </row>
    <row r="21" spans="1:15" x14ac:dyDescent="0.3">
      <c r="A21" s="7">
        <v>0</v>
      </c>
      <c r="B21" s="8">
        <v>1</v>
      </c>
      <c r="C21" s="8">
        <v>2</v>
      </c>
      <c r="D21" s="8">
        <v>3</v>
      </c>
      <c r="E21" s="8">
        <v>4</v>
      </c>
      <c r="F21" s="8">
        <v>5</v>
      </c>
      <c r="G21" s="8">
        <v>6</v>
      </c>
      <c r="H21" s="8">
        <v>7</v>
      </c>
      <c r="I21" s="8">
        <v>8</v>
      </c>
      <c r="J21" s="8">
        <v>9</v>
      </c>
      <c r="K21" s="11">
        <v>10</v>
      </c>
      <c r="L21" s="19">
        <v>11</v>
      </c>
      <c r="M21" s="19">
        <v>12</v>
      </c>
      <c r="N21" s="19">
        <v>13</v>
      </c>
      <c r="O21" s="14">
        <v>14</v>
      </c>
    </row>
    <row r="22" spans="1:15" x14ac:dyDescent="0.3">
      <c r="A22" s="16" t="s">
        <v>31</v>
      </c>
      <c r="B22" s="82">
        <f>5.58/7.5345</f>
        <v>0.74059327095361338</v>
      </c>
      <c r="C22" s="82">
        <f>1.21/B17</f>
        <v>0.16059459818169752</v>
      </c>
      <c r="D22" s="82"/>
      <c r="E22" s="26">
        <f>SUM(B22:D22)</f>
        <v>0.9011878691353109</v>
      </c>
      <c r="F22" s="20">
        <f>E22*13/100</f>
        <v>0.11715442298759042</v>
      </c>
      <c r="G22" s="82">
        <f>G7/7.5345</f>
        <v>0.37826000398168425</v>
      </c>
      <c r="H22" s="82">
        <f t="shared" ref="H22:J22" si="4">H7/7.5345</f>
        <v>0.17917579135974518</v>
      </c>
      <c r="I22" s="82">
        <f t="shared" si="4"/>
        <v>0.15794014201340498</v>
      </c>
      <c r="J22" s="82">
        <f t="shared" si="4"/>
        <v>0.1075054748158471</v>
      </c>
      <c r="K22" s="21">
        <f t="shared" ref="K22:K29" si="5">SUM(E22:J22)</f>
        <v>1.8412237042935826</v>
      </c>
      <c r="L22" s="84">
        <f>L7/7.5345</f>
        <v>2.3372486561815644</v>
      </c>
      <c r="M22" s="84">
        <f>M7/7.5345</f>
        <v>0.68352246333532418</v>
      </c>
      <c r="N22" s="84"/>
      <c r="O22" s="25">
        <f>SUM(L22:N22)</f>
        <v>3.0207711195168887</v>
      </c>
    </row>
    <row r="23" spans="1:15" ht="27" x14ac:dyDescent="0.3">
      <c r="A23" s="15" t="s">
        <v>18</v>
      </c>
      <c r="B23" s="30"/>
      <c r="C23" s="30"/>
      <c r="D23" s="30"/>
      <c r="E23" s="27">
        <f>SUM(B23:D23)</f>
        <v>0</v>
      </c>
      <c r="F23" s="20">
        <f t="shared" ref="F23:F29" si="6">E23*13/100</f>
        <v>0</v>
      </c>
      <c r="G23" s="82">
        <f>G8/7.5345</f>
        <v>0</v>
      </c>
      <c r="H23" s="82">
        <f t="shared" ref="H23:J25" si="7">H8/7.5345</f>
        <v>0</v>
      </c>
      <c r="I23" s="82">
        <f t="shared" si="7"/>
        <v>0</v>
      </c>
      <c r="J23" s="82">
        <f t="shared" si="7"/>
        <v>0</v>
      </c>
      <c r="K23" s="21">
        <f t="shared" si="5"/>
        <v>0</v>
      </c>
      <c r="L23" s="84"/>
      <c r="M23" s="84"/>
      <c r="N23" s="85"/>
      <c r="O23" s="25">
        <f t="shared" ref="O23:O29" si="8">SUM(L23:N23)</f>
        <v>0</v>
      </c>
    </row>
    <row r="24" spans="1:15" x14ac:dyDescent="0.3">
      <c r="A24" s="1" t="s">
        <v>19</v>
      </c>
      <c r="B24" s="30">
        <f>5.58/B17</f>
        <v>0.74059327095361338</v>
      </c>
      <c r="C24" s="30"/>
      <c r="D24" s="30"/>
      <c r="E24" s="27">
        <f>SUM(B24:D24)</f>
        <v>0.74059327095361338</v>
      </c>
      <c r="F24" s="20">
        <f t="shared" si="6"/>
        <v>9.6277125223969751E-2</v>
      </c>
      <c r="G24" s="82">
        <f>G9/7.5345</f>
        <v>0.37826000398168425</v>
      </c>
      <c r="H24" s="82">
        <f t="shared" si="7"/>
        <v>0.17917579135974518</v>
      </c>
      <c r="I24" s="82">
        <f t="shared" si="7"/>
        <v>0.15794014201340498</v>
      </c>
      <c r="J24" s="82">
        <f t="shared" si="7"/>
        <v>0.1075054748158471</v>
      </c>
      <c r="K24" s="21">
        <f t="shared" si="5"/>
        <v>1.6597518083482645</v>
      </c>
      <c r="L24" s="84">
        <f t="shared" ref="L24:M24" si="9">L9/7.5345</f>
        <v>2.3372486561815644</v>
      </c>
      <c r="M24" s="84">
        <f t="shared" si="9"/>
        <v>0</v>
      </c>
      <c r="N24" s="85"/>
      <c r="O24" s="25">
        <f t="shared" si="8"/>
        <v>2.3372486561815644</v>
      </c>
    </row>
    <row r="25" spans="1:15" ht="27" x14ac:dyDescent="0.3">
      <c r="A25" s="16" t="s">
        <v>20</v>
      </c>
      <c r="B25" s="30">
        <f>3.34/B17</f>
        <v>0.443294180104851</v>
      </c>
      <c r="C25" s="30">
        <f>0.72/B17</f>
        <v>9.5560422058530756E-2</v>
      </c>
      <c r="D25" s="30"/>
      <c r="E25" s="27">
        <f t="shared" ref="E25:E29" si="10">SUM(B25:D25)</f>
        <v>0.53885460216338177</v>
      </c>
      <c r="F25" s="20">
        <f t="shared" si="6"/>
        <v>7.0051098281239635E-2</v>
      </c>
      <c r="G25" s="82">
        <f>G10/7.5345</f>
        <v>0.37826000398168425</v>
      </c>
      <c r="H25" s="82">
        <f t="shared" si="7"/>
        <v>0.17917579135974518</v>
      </c>
      <c r="I25" s="82">
        <f t="shared" si="7"/>
        <v>0.15794014201340498</v>
      </c>
      <c r="J25" s="82">
        <f t="shared" si="7"/>
        <v>0.1075054748158471</v>
      </c>
      <c r="K25" s="21">
        <f t="shared" si="5"/>
        <v>1.431787112615303</v>
      </c>
      <c r="L25" s="84">
        <f t="shared" ref="L25:M25" si="11">L10/7.5345</f>
        <v>2.3372486561815644</v>
      </c>
      <c r="M25" s="84">
        <f t="shared" si="11"/>
        <v>0.68352246333532418</v>
      </c>
      <c r="N25" s="84"/>
      <c r="O25" s="25">
        <f t="shared" si="8"/>
        <v>3.0207711195168887</v>
      </c>
    </row>
    <row r="26" spans="1:15" ht="40.200000000000003" x14ac:dyDescent="0.3">
      <c r="A26" s="15" t="s">
        <v>21</v>
      </c>
      <c r="B26" s="30"/>
      <c r="C26" s="30"/>
      <c r="D26" s="30"/>
      <c r="E26" s="27">
        <f t="shared" si="10"/>
        <v>0</v>
      </c>
      <c r="F26" s="20">
        <f t="shared" si="6"/>
        <v>0</v>
      </c>
      <c r="G26" s="82"/>
      <c r="H26" s="82"/>
      <c r="I26" s="82"/>
      <c r="J26" s="82"/>
      <c r="K26" s="21">
        <f t="shared" si="5"/>
        <v>0</v>
      </c>
      <c r="L26" s="84"/>
      <c r="M26" s="84"/>
      <c r="N26" s="85"/>
      <c r="O26" s="25">
        <f t="shared" si="8"/>
        <v>0</v>
      </c>
    </row>
    <row r="27" spans="1:15" ht="27" x14ac:dyDescent="0.3">
      <c r="A27" s="15" t="s">
        <v>22</v>
      </c>
      <c r="B27" s="30">
        <f>3.34/B17</f>
        <v>0.443294180104851</v>
      </c>
      <c r="C27" s="30"/>
      <c r="D27" s="30"/>
      <c r="E27" s="27">
        <f t="shared" si="10"/>
        <v>0.443294180104851</v>
      </c>
      <c r="F27" s="20">
        <f t="shared" si="6"/>
        <v>5.7628243413630632E-2</v>
      </c>
      <c r="G27" s="82">
        <f t="shared" ref="G27:J29" si="12">G12/7.5345</f>
        <v>0.37826000398168425</v>
      </c>
      <c r="H27" s="82">
        <f t="shared" si="12"/>
        <v>0.17917579135974518</v>
      </c>
      <c r="I27" s="82">
        <f t="shared" si="12"/>
        <v>0.15794014201340498</v>
      </c>
      <c r="J27" s="82">
        <f t="shared" si="12"/>
        <v>0.1075054748158471</v>
      </c>
      <c r="K27" s="21">
        <f t="shared" si="5"/>
        <v>1.323803835689163</v>
      </c>
      <c r="L27" s="84">
        <f t="shared" ref="L27:M27" si="13">L12/7.5345</f>
        <v>2.3372486561815644</v>
      </c>
      <c r="M27" s="84">
        <f t="shared" si="13"/>
        <v>0</v>
      </c>
      <c r="N27" s="85"/>
      <c r="O27" s="25">
        <f t="shared" si="8"/>
        <v>2.3372486561815644</v>
      </c>
    </row>
    <row r="28" spans="1:15" ht="27" x14ac:dyDescent="0.3">
      <c r="A28" s="15" t="s">
        <v>32</v>
      </c>
      <c r="B28" s="30">
        <f>8.66/B17</f>
        <v>1.1493795208706616</v>
      </c>
      <c r="C28" s="30">
        <f>2.98/B17</f>
        <v>0.39551396907558561</v>
      </c>
      <c r="D28" s="30"/>
      <c r="E28" s="27">
        <f t="shared" si="10"/>
        <v>1.5448934899462472</v>
      </c>
      <c r="F28" s="20">
        <f t="shared" si="6"/>
        <v>0.20083615369301214</v>
      </c>
      <c r="G28" s="82">
        <f t="shared" si="12"/>
        <v>0.37826000398168425</v>
      </c>
      <c r="H28" s="82">
        <f t="shared" si="12"/>
        <v>0.17917579135974518</v>
      </c>
      <c r="I28" s="82">
        <f t="shared" si="12"/>
        <v>0.15794014201340498</v>
      </c>
      <c r="J28" s="82">
        <f t="shared" si="12"/>
        <v>0.1075054748158471</v>
      </c>
      <c r="K28" s="21">
        <f t="shared" si="5"/>
        <v>2.5686110558099409</v>
      </c>
      <c r="L28" s="84">
        <f t="shared" ref="L28:M28" si="14">L13/7.5345</f>
        <v>2.3372486561815644</v>
      </c>
      <c r="M28" s="84">
        <f t="shared" si="14"/>
        <v>0.68352246333532418</v>
      </c>
      <c r="N28" s="84"/>
      <c r="O28" s="25">
        <f t="shared" si="8"/>
        <v>3.0207711195168887</v>
      </c>
    </row>
    <row r="29" spans="1:15" ht="27" x14ac:dyDescent="0.3">
      <c r="A29" s="31" t="s">
        <v>33</v>
      </c>
      <c r="B29" s="35">
        <f>8.66/B17</f>
        <v>1.1493795208706616</v>
      </c>
      <c r="C29" s="35"/>
      <c r="D29" s="35"/>
      <c r="E29" s="28">
        <f t="shared" si="10"/>
        <v>1.1493795208706616</v>
      </c>
      <c r="F29" s="22">
        <f t="shared" si="6"/>
        <v>0.149419337713186</v>
      </c>
      <c r="G29" s="83">
        <f t="shared" si="12"/>
        <v>0.37826000398168425</v>
      </c>
      <c r="H29" s="83">
        <f t="shared" si="12"/>
        <v>0.17917579135974518</v>
      </c>
      <c r="I29" s="83">
        <f t="shared" si="12"/>
        <v>0.15794014201340498</v>
      </c>
      <c r="J29" s="83">
        <f t="shared" si="12"/>
        <v>0.1075054748158471</v>
      </c>
      <c r="K29" s="32">
        <f t="shared" si="5"/>
        <v>2.1216802707545295</v>
      </c>
      <c r="L29" s="86">
        <f t="shared" ref="L29:M29" si="15">L14/7.5345</f>
        <v>2.3372486561815644</v>
      </c>
      <c r="M29" s="86">
        <f t="shared" si="15"/>
        <v>0</v>
      </c>
      <c r="N29" s="87"/>
      <c r="O29" s="33">
        <f t="shared" si="8"/>
        <v>2.3372486561815644</v>
      </c>
    </row>
  </sheetData>
  <mergeCells count="4">
    <mergeCell ref="D4:D5"/>
    <mergeCell ref="I4:J4"/>
    <mergeCell ref="D19:D20"/>
    <mergeCell ref="I19:J19"/>
  </mergeCells>
  <pageMargins left="0.7" right="0.7" top="0.75" bottom="0.75" header="0.3" footer="0.3"/>
  <pageSetup paperSize="9" scale="5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29"/>
  <sheetViews>
    <sheetView workbookViewId="0">
      <selection activeCell="E22" sqref="E22"/>
    </sheetView>
  </sheetViews>
  <sheetFormatPr defaultRowHeight="14.4" x14ac:dyDescent="0.3"/>
  <cols>
    <col min="1" max="1" width="23.109375" customWidth="1"/>
    <col min="2" max="2" width="13.109375" bestFit="1" customWidth="1"/>
    <col min="3" max="3" width="14.33203125" bestFit="1" customWidth="1"/>
    <col min="4" max="4" width="12.5546875" customWidth="1"/>
    <col min="7" max="7" width="12.6640625" bestFit="1" customWidth="1"/>
    <col min="8" max="8" width="10.33203125" bestFit="1" customWidth="1"/>
    <col min="9" max="9" width="13" customWidth="1"/>
    <col min="10" max="10" width="13.6640625" customWidth="1"/>
    <col min="11" max="11" width="23.109375" bestFit="1" customWidth="1"/>
    <col min="12" max="12" width="15" customWidth="1"/>
    <col min="13" max="13" width="12" customWidth="1"/>
    <col min="14" max="14" width="13.33203125" customWidth="1"/>
    <col min="15" max="15" width="23.33203125" customWidth="1"/>
  </cols>
  <sheetData>
    <row r="1" spans="1:15" x14ac:dyDescent="0.3">
      <c r="A1" s="75" t="s">
        <v>35</v>
      </c>
    </row>
    <row r="2" spans="1:15" x14ac:dyDescent="0.3">
      <c r="D2" s="23" t="s">
        <v>40</v>
      </c>
      <c r="E2" s="24"/>
      <c r="F2" s="24"/>
      <c r="G2" s="24"/>
      <c r="H2" s="24"/>
      <c r="I2" s="24"/>
    </row>
    <row r="4" spans="1:15" x14ac:dyDescent="0.3">
      <c r="A4" s="2" t="s">
        <v>0</v>
      </c>
      <c r="B4" s="3" t="s">
        <v>2</v>
      </c>
      <c r="C4" s="3" t="s">
        <v>4</v>
      </c>
      <c r="D4" s="110" t="s">
        <v>6</v>
      </c>
      <c r="E4" s="3" t="s">
        <v>7</v>
      </c>
      <c r="F4" s="3" t="s">
        <v>9</v>
      </c>
      <c r="G4" s="3" t="s">
        <v>10</v>
      </c>
      <c r="H4" s="3" t="s">
        <v>12</v>
      </c>
      <c r="I4" s="112" t="s">
        <v>14</v>
      </c>
      <c r="J4" s="113"/>
      <c r="K4" s="9" t="s">
        <v>15</v>
      </c>
      <c r="L4" s="17" t="s">
        <v>26</v>
      </c>
      <c r="M4" s="17" t="s">
        <v>28</v>
      </c>
      <c r="N4" s="17" t="s">
        <v>28</v>
      </c>
      <c r="O4" s="12" t="s">
        <v>25</v>
      </c>
    </row>
    <row r="5" spans="1:15" x14ac:dyDescent="0.3">
      <c r="A5" s="4" t="s">
        <v>1</v>
      </c>
      <c r="B5" s="5" t="s">
        <v>3</v>
      </c>
      <c r="C5" s="5" t="s">
        <v>5</v>
      </c>
      <c r="D5" s="111"/>
      <c r="E5" s="5" t="s">
        <v>8</v>
      </c>
      <c r="F5" s="5"/>
      <c r="G5" s="5" t="s">
        <v>11</v>
      </c>
      <c r="H5" s="5" t="s">
        <v>13</v>
      </c>
      <c r="I5" s="6" t="s">
        <v>36</v>
      </c>
      <c r="J5" s="6" t="s">
        <v>37</v>
      </c>
      <c r="K5" s="10" t="s">
        <v>16</v>
      </c>
      <c r="L5" s="18" t="s">
        <v>27</v>
      </c>
      <c r="M5" s="18" t="s">
        <v>29</v>
      </c>
      <c r="N5" s="18" t="s">
        <v>30</v>
      </c>
      <c r="O5" s="13" t="s">
        <v>17</v>
      </c>
    </row>
    <row r="6" spans="1:15" ht="15.75" customHeight="1" x14ac:dyDescent="0.3">
      <c r="A6" s="7">
        <v>0</v>
      </c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8">
        <v>9</v>
      </c>
      <c r="K6" s="11">
        <v>10</v>
      </c>
      <c r="L6" s="19">
        <v>11</v>
      </c>
      <c r="M6" s="19">
        <v>12</v>
      </c>
      <c r="N6" s="19">
        <v>13</v>
      </c>
      <c r="O6" s="14">
        <v>14</v>
      </c>
    </row>
    <row r="7" spans="1:15" x14ac:dyDescent="0.3">
      <c r="A7" s="16" t="s">
        <v>31</v>
      </c>
      <c r="B7" s="82">
        <v>5.58</v>
      </c>
      <c r="C7" s="82">
        <v>1.21</v>
      </c>
      <c r="D7" s="82">
        <v>1.73</v>
      </c>
      <c r="E7" s="26">
        <f>SUM(B7:D7)</f>
        <v>8.52</v>
      </c>
      <c r="F7" s="20">
        <f>E7*13/100</f>
        <v>1.1075999999999999</v>
      </c>
      <c r="G7" s="82">
        <v>2.85</v>
      </c>
      <c r="H7" s="82">
        <v>1.35</v>
      </c>
      <c r="I7" s="34">
        <v>1.19</v>
      </c>
      <c r="J7" s="69">
        <v>1.81</v>
      </c>
      <c r="K7" s="21">
        <f t="shared" ref="K7:K14" si="0">SUM(E7:J7)</f>
        <v>16.827599999999997</v>
      </c>
      <c r="L7" s="84">
        <v>17.61</v>
      </c>
      <c r="M7" s="84">
        <v>5.15</v>
      </c>
      <c r="N7" s="84">
        <v>7</v>
      </c>
      <c r="O7" s="25">
        <f>SUM(L7:N7)</f>
        <v>29.759999999999998</v>
      </c>
    </row>
    <row r="8" spans="1:15" ht="33" customHeight="1" x14ac:dyDescent="0.3">
      <c r="A8" s="15" t="s">
        <v>18</v>
      </c>
      <c r="B8" s="30">
        <v>5.58</v>
      </c>
      <c r="C8" s="30">
        <v>1.21</v>
      </c>
      <c r="D8" s="30"/>
      <c r="E8" s="27">
        <f>SUM(B8:D8)</f>
        <v>6.79</v>
      </c>
      <c r="F8" s="20">
        <f t="shared" ref="F8:F14" si="1">E8*13/100</f>
        <v>0.88269999999999993</v>
      </c>
      <c r="G8" s="30">
        <v>2.85</v>
      </c>
      <c r="H8" s="30">
        <v>1.35</v>
      </c>
      <c r="I8" s="30">
        <v>1.19</v>
      </c>
      <c r="J8" s="67">
        <v>1.81</v>
      </c>
      <c r="K8" s="21">
        <f t="shared" si="0"/>
        <v>14.8727</v>
      </c>
      <c r="L8" s="84">
        <v>17.61</v>
      </c>
      <c r="M8" s="84">
        <v>5.15</v>
      </c>
      <c r="N8" s="85"/>
      <c r="O8" s="25">
        <f t="shared" ref="O8:O14" si="2">SUM(L8:N8)</f>
        <v>22.759999999999998</v>
      </c>
    </row>
    <row r="9" spans="1:15" x14ac:dyDescent="0.3">
      <c r="A9" s="1" t="s">
        <v>19</v>
      </c>
      <c r="B9" s="30">
        <v>5.58</v>
      </c>
      <c r="C9" s="30"/>
      <c r="D9" s="30"/>
      <c r="E9" s="27">
        <f>SUM(B9:D9)</f>
        <v>5.58</v>
      </c>
      <c r="F9" s="20">
        <f t="shared" si="1"/>
        <v>0.72540000000000004</v>
      </c>
      <c r="G9" s="30">
        <v>2.85</v>
      </c>
      <c r="H9" s="30">
        <v>1.35</v>
      </c>
      <c r="I9" s="30">
        <v>1.19</v>
      </c>
      <c r="J9" s="67">
        <v>1.81</v>
      </c>
      <c r="K9" s="21">
        <f t="shared" si="0"/>
        <v>13.5054</v>
      </c>
      <c r="L9" s="84">
        <v>17.61</v>
      </c>
      <c r="M9" s="85"/>
      <c r="N9" s="85"/>
      <c r="O9" s="25">
        <f t="shared" si="2"/>
        <v>17.61</v>
      </c>
    </row>
    <row r="10" spans="1:15" ht="27" x14ac:dyDescent="0.3">
      <c r="A10" s="16" t="s">
        <v>20</v>
      </c>
      <c r="B10" s="30">
        <v>3.34</v>
      </c>
      <c r="C10" s="30">
        <v>0.72</v>
      </c>
      <c r="D10" s="30">
        <v>1.03</v>
      </c>
      <c r="E10" s="27">
        <f t="shared" ref="E10:E14" si="3">SUM(B10:D10)</f>
        <v>5.09</v>
      </c>
      <c r="F10" s="20">
        <f t="shared" si="1"/>
        <v>0.66170000000000007</v>
      </c>
      <c r="G10" s="30">
        <v>2.85</v>
      </c>
      <c r="H10" s="30">
        <v>1.35</v>
      </c>
      <c r="I10" s="29">
        <v>1.19</v>
      </c>
      <c r="J10" s="70">
        <v>1.81</v>
      </c>
      <c r="K10" s="21">
        <f t="shared" si="0"/>
        <v>12.951699999999999</v>
      </c>
      <c r="L10" s="84">
        <v>17.61</v>
      </c>
      <c r="M10" s="84">
        <v>5.15</v>
      </c>
      <c r="N10" s="84">
        <v>7</v>
      </c>
      <c r="O10" s="25">
        <f t="shared" si="2"/>
        <v>29.759999999999998</v>
      </c>
    </row>
    <row r="11" spans="1:15" ht="40.200000000000003" x14ac:dyDescent="0.3">
      <c r="A11" s="15" t="s">
        <v>21</v>
      </c>
      <c r="B11" s="30">
        <v>3.34</v>
      </c>
      <c r="C11" s="30">
        <v>0.72</v>
      </c>
      <c r="D11" s="30"/>
      <c r="E11" s="27">
        <f t="shared" si="3"/>
        <v>4.0599999999999996</v>
      </c>
      <c r="F11" s="20">
        <f t="shared" si="1"/>
        <v>0.52779999999999994</v>
      </c>
      <c r="G11" s="30">
        <v>2.85</v>
      </c>
      <c r="H11" s="30">
        <v>1.35</v>
      </c>
      <c r="I11" s="30">
        <v>1.19</v>
      </c>
      <c r="J11" s="67">
        <v>1.81</v>
      </c>
      <c r="K11" s="21">
        <f t="shared" si="0"/>
        <v>11.787799999999999</v>
      </c>
      <c r="L11" s="84">
        <v>17.61</v>
      </c>
      <c r="M11" s="84">
        <v>5.15</v>
      </c>
      <c r="N11" s="85"/>
      <c r="O11" s="25">
        <f t="shared" si="2"/>
        <v>22.759999999999998</v>
      </c>
    </row>
    <row r="12" spans="1:15" ht="27" x14ac:dyDescent="0.3">
      <c r="A12" s="15" t="s">
        <v>22</v>
      </c>
      <c r="B12" s="30">
        <v>3.34</v>
      </c>
      <c r="C12" s="30"/>
      <c r="D12" s="30"/>
      <c r="E12" s="27">
        <f t="shared" si="3"/>
        <v>3.34</v>
      </c>
      <c r="F12" s="20">
        <f t="shared" si="1"/>
        <v>0.43420000000000003</v>
      </c>
      <c r="G12" s="30">
        <v>2.85</v>
      </c>
      <c r="H12" s="30">
        <v>1.35</v>
      </c>
      <c r="I12" s="30">
        <v>1.19</v>
      </c>
      <c r="J12" s="67">
        <v>1.81</v>
      </c>
      <c r="K12" s="21">
        <f t="shared" si="0"/>
        <v>10.9742</v>
      </c>
      <c r="L12" s="84">
        <v>17.61</v>
      </c>
      <c r="M12" s="85"/>
      <c r="N12" s="85"/>
      <c r="O12" s="25">
        <f t="shared" si="2"/>
        <v>17.61</v>
      </c>
    </row>
    <row r="13" spans="1:15" ht="27.75" customHeight="1" x14ac:dyDescent="0.3">
      <c r="A13" s="15" t="s">
        <v>23</v>
      </c>
      <c r="B13" s="30">
        <v>8.66</v>
      </c>
      <c r="C13" s="30">
        <v>2.98</v>
      </c>
      <c r="D13" s="30">
        <v>2.7</v>
      </c>
      <c r="E13" s="27">
        <f t="shared" si="3"/>
        <v>14.34</v>
      </c>
      <c r="F13" s="20">
        <f t="shared" si="1"/>
        <v>1.8641999999999999</v>
      </c>
      <c r="G13" s="30">
        <v>2.85</v>
      </c>
      <c r="H13" s="30">
        <v>1.35</v>
      </c>
      <c r="I13" s="30">
        <v>1.19</v>
      </c>
      <c r="J13" s="67">
        <v>1.81</v>
      </c>
      <c r="K13" s="21">
        <f t="shared" si="0"/>
        <v>23.404200000000003</v>
      </c>
      <c r="L13" s="88">
        <v>17.61</v>
      </c>
      <c r="M13" s="84">
        <v>5.15</v>
      </c>
      <c r="N13" s="84">
        <v>7</v>
      </c>
      <c r="O13" s="25">
        <f t="shared" si="2"/>
        <v>29.759999999999998</v>
      </c>
    </row>
    <row r="14" spans="1:15" ht="40.200000000000003" x14ac:dyDescent="0.3">
      <c r="A14" s="31" t="s">
        <v>24</v>
      </c>
      <c r="B14" s="35">
        <v>8.66</v>
      </c>
      <c r="C14" s="35">
        <v>2.98</v>
      </c>
      <c r="D14" s="35"/>
      <c r="E14" s="28">
        <f t="shared" si="3"/>
        <v>11.64</v>
      </c>
      <c r="F14" s="22">
        <f t="shared" si="1"/>
        <v>1.5131999999999999</v>
      </c>
      <c r="G14" s="35">
        <v>2.85</v>
      </c>
      <c r="H14" s="35">
        <v>1.35</v>
      </c>
      <c r="I14" s="35">
        <v>1.19</v>
      </c>
      <c r="J14" s="68">
        <v>1.81</v>
      </c>
      <c r="K14" s="32">
        <f t="shared" si="0"/>
        <v>20.353200000000001</v>
      </c>
      <c r="L14" s="89">
        <v>17.61</v>
      </c>
      <c r="M14" s="87">
        <v>5.15</v>
      </c>
      <c r="N14" s="87"/>
      <c r="O14" s="33">
        <f t="shared" si="2"/>
        <v>22.759999999999998</v>
      </c>
    </row>
    <row r="16" spans="1:15" x14ac:dyDescent="0.3">
      <c r="D16" s="23" t="s">
        <v>53</v>
      </c>
    </row>
    <row r="17" spans="1:15" x14ac:dyDescent="0.3">
      <c r="A17" s="81" t="s">
        <v>39</v>
      </c>
    </row>
    <row r="19" spans="1:15" x14ac:dyDescent="0.3">
      <c r="A19" s="2" t="s">
        <v>0</v>
      </c>
      <c r="B19" s="3" t="s">
        <v>2</v>
      </c>
      <c r="C19" s="3" t="s">
        <v>4</v>
      </c>
      <c r="D19" s="110" t="s">
        <v>6</v>
      </c>
      <c r="E19" s="3" t="s">
        <v>7</v>
      </c>
      <c r="F19" s="3" t="s">
        <v>9</v>
      </c>
      <c r="G19" s="3" t="s">
        <v>10</v>
      </c>
      <c r="H19" s="3" t="s">
        <v>12</v>
      </c>
      <c r="I19" s="112" t="s">
        <v>14</v>
      </c>
      <c r="J19" s="113"/>
      <c r="K19" s="9" t="s">
        <v>15</v>
      </c>
      <c r="L19" s="17" t="s">
        <v>26</v>
      </c>
      <c r="M19" s="17" t="s">
        <v>28</v>
      </c>
      <c r="N19" s="17" t="s">
        <v>28</v>
      </c>
      <c r="O19" s="12" t="s">
        <v>25</v>
      </c>
    </row>
    <row r="20" spans="1:15" x14ac:dyDescent="0.3">
      <c r="A20" s="4" t="s">
        <v>1</v>
      </c>
      <c r="B20" s="5" t="s">
        <v>3</v>
      </c>
      <c r="C20" s="5" t="s">
        <v>5</v>
      </c>
      <c r="D20" s="111"/>
      <c r="E20" s="5" t="s">
        <v>8</v>
      </c>
      <c r="F20" s="5"/>
      <c r="G20" s="5" t="s">
        <v>11</v>
      </c>
      <c r="H20" s="5" t="s">
        <v>13</v>
      </c>
      <c r="I20" s="6" t="s">
        <v>36</v>
      </c>
      <c r="J20" s="6" t="s">
        <v>37</v>
      </c>
      <c r="K20" s="10" t="s">
        <v>16</v>
      </c>
      <c r="L20" s="18" t="s">
        <v>27</v>
      </c>
      <c r="M20" s="18" t="s">
        <v>29</v>
      </c>
      <c r="N20" s="18" t="s">
        <v>30</v>
      </c>
      <c r="O20" s="13" t="s">
        <v>17</v>
      </c>
    </row>
    <row r="21" spans="1:15" x14ac:dyDescent="0.3">
      <c r="A21" s="7">
        <v>0</v>
      </c>
      <c r="B21" s="8">
        <v>1</v>
      </c>
      <c r="C21" s="8">
        <v>2</v>
      </c>
      <c r="D21" s="8">
        <v>3</v>
      </c>
      <c r="E21" s="8">
        <v>4</v>
      </c>
      <c r="F21" s="8">
        <v>5</v>
      </c>
      <c r="G21" s="8">
        <v>6</v>
      </c>
      <c r="H21" s="8">
        <v>7</v>
      </c>
      <c r="I21" s="8">
        <v>8</v>
      </c>
      <c r="J21" s="8">
        <v>9</v>
      </c>
      <c r="K21" s="11">
        <v>10</v>
      </c>
      <c r="L21" s="19">
        <v>11</v>
      </c>
      <c r="M21" s="19">
        <v>12</v>
      </c>
      <c r="N21" s="19">
        <v>13</v>
      </c>
      <c r="O21" s="14">
        <v>14</v>
      </c>
    </row>
    <row r="22" spans="1:15" x14ac:dyDescent="0.3">
      <c r="A22" s="16" t="s">
        <v>31</v>
      </c>
      <c r="B22" s="82">
        <f>B7/7.5345</f>
        <v>0.74059327095361338</v>
      </c>
      <c r="C22" s="82">
        <f t="shared" ref="C22:D22" si="4">C7/7.5345</f>
        <v>0.16059459818169752</v>
      </c>
      <c r="D22" s="82">
        <f t="shared" si="4"/>
        <v>0.22961045855730305</v>
      </c>
      <c r="E22" s="26">
        <f>SUM(B22:D22)</f>
        <v>1.1307983276926139</v>
      </c>
      <c r="F22" s="20">
        <f>E22*13/100</f>
        <v>0.1470037826000398</v>
      </c>
      <c r="G22" s="82">
        <f t="shared" ref="G22:J22" si="5">G7/7.5345</f>
        <v>0.37826000398168425</v>
      </c>
      <c r="H22" s="82">
        <f t="shared" si="5"/>
        <v>0.17917579135974518</v>
      </c>
      <c r="I22" s="82">
        <f t="shared" si="5"/>
        <v>0.15794014201340498</v>
      </c>
      <c r="J22" s="82">
        <f t="shared" si="5"/>
        <v>0.24022828323047316</v>
      </c>
      <c r="K22" s="21">
        <f t="shared" ref="K22:K29" si="6">SUM(E22:J22)</f>
        <v>2.233406330877961</v>
      </c>
      <c r="L22" s="82">
        <f>L7/7.5345</f>
        <v>2.3372486561815644</v>
      </c>
      <c r="M22" s="82">
        <f t="shared" ref="M22:N22" si="7">M7/7.5345</f>
        <v>0.68352246333532418</v>
      </c>
      <c r="N22" s="82">
        <f t="shared" si="7"/>
        <v>0.92905965890238229</v>
      </c>
      <c r="O22" s="25">
        <f>SUM(L22:N22)</f>
        <v>3.9498307784192708</v>
      </c>
    </row>
    <row r="23" spans="1:15" ht="27" x14ac:dyDescent="0.3">
      <c r="A23" s="15" t="s">
        <v>18</v>
      </c>
      <c r="B23" s="82">
        <f t="shared" ref="B23:C23" si="8">B8/7.5345</f>
        <v>0.74059327095361338</v>
      </c>
      <c r="C23" s="82">
        <f t="shared" si="8"/>
        <v>0.16059459818169752</v>
      </c>
      <c r="D23" s="82"/>
      <c r="E23" s="27">
        <f>SUM(B23:D23)</f>
        <v>0.9011878691353109</v>
      </c>
      <c r="F23" s="20">
        <f t="shared" ref="F23:F29" si="9">E23*13/100</f>
        <v>0.11715442298759042</v>
      </c>
      <c r="G23" s="82">
        <f t="shared" ref="G23:J23" si="10">G8/7.5345</f>
        <v>0.37826000398168425</v>
      </c>
      <c r="H23" s="82">
        <f t="shared" si="10"/>
        <v>0.17917579135974518</v>
      </c>
      <c r="I23" s="82">
        <f t="shared" si="10"/>
        <v>0.15794014201340498</v>
      </c>
      <c r="J23" s="82">
        <f t="shared" si="10"/>
        <v>0.24022828323047316</v>
      </c>
      <c r="K23" s="21">
        <f t="shared" si="6"/>
        <v>1.9739465127082088</v>
      </c>
      <c r="L23" s="82">
        <f t="shared" ref="L23:M23" si="11">L8/7.5345</f>
        <v>2.3372486561815644</v>
      </c>
      <c r="M23" s="82">
        <f t="shared" si="11"/>
        <v>0.68352246333532418</v>
      </c>
      <c r="N23" s="82"/>
      <c r="O23" s="25">
        <f t="shared" ref="O23:O29" si="12">SUM(L23:N23)</f>
        <v>3.0207711195168887</v>
      </c>
    </row>
    <row r="24" spans="1:15" x14ac:dyDescent="0.3">
      <c r="A24" s="1" t="s">
        <v>19</v>
      </c>
      <c r="B24" s="82">
        <f t="shared" ref="B24" si="13">B9/7.5345</f>
        <v>0.74059327095361338</v>
      </c>
      <c r="C24" s="82"/>
      <c r="D24" s="82"/>
      <c r="E24" s="27">
        <f>SUM(B24:D24)</f>
        <v>0.74059327095361338</v>
      </c>
      <c r="F24" s="20">
        <f t="shared" si="9"/>
        <v>9.6277125223969751E-2</v>
      </c>
      <c r="G24" s="82">
        <f t="shared" ref="G24:J24" si="14">G9/7.5345</f>
        <v>0.37826000398168425</v>
      </c>
      <c r="H24" s="82">
        <f t="shared" si="14"/>
        <v>0.17917579135974518</v>
      </c>
      <c r="I24" s="82">
        <f t="shared" si="14"/>
        <v>0.15794014201340498</v>
      </c>
      <c r="J24" s="82">
        <f t="shared" si="14"/>
        <v>0.24022828323047316</v>
      </c>
      <c r="K24" s="21">
        <f t="shared" si="6"/>
        <v>1.7924746167628907</v>
      </c>
      <c r="L24" s="82">
        <f t="shared" ref="L24" si="15">L9/7.5345</f>
        <v>2.3372486561815644</v>
      </c>
      <c r="M24" s="82"/>
      <c r="N24" s="82"/>
      <c r="O24" s="25">
        <f t="shared" si="12"/>
        <v>2.3372486561815644</v>
      </c>
    </row>
    <row r="25" spans="1:15" ht="27" x14ac:dyDescent="0.3">
      <c r="A25" s="16" t="s">
        <v>20</v>
      </c>
      <c r="B25" s="82">
        <f t="shared" ref="B25:D25" si="16">B10/7.5345</f>
        <v>0.443294180104851</v>
      </c>
      <c r="C25" s="82">
        <f t="shared" si="16"/>
        <v>9.5560422058530756E-2</v>
      </c>
      <c r="D25" s="82">
        <f t="shared" si="16"/>
        <v>0.13670449266706483</v>
      </c>
      <c r="E25" s="27">
        <f t="shared" ref="E25:E29" si="17">SUM(B25:D25)</f>
        <v>0.67555909483044663</v>
      </c>
      <c r="F25" s="20">
        <f t="shared" si="9"/>
        <v>8.7822682327958063E-2</v>
      </c>
      <c r="G25" s="82">
        <f t="shared" ref="G25:J25" si="18">G10/7.5345</f>
        <v>0.37826000398168425</v>
      </c>
      <c r="H25" s="82">
        <f t="shared" si="18"/>
        <v>0.17917579135974518</v>
      </c>
      <c r="I25" s="82">
        <f t="shared" si="18"/>
        <v>0.15794014201340498</v>
      </c>
      <c r="J25" s="82">
        <f t="shared" si="18"/>
        <v>0.24022828323047316</v>
      </c>
      <c r="K25" s="21">
        <f t="shared" si="6"/>
        <v>1.7189859977437123</v>
      </c>
      <c r="L25" s="82">
        <f t="shared" ref="L25:N25" si="19">L10/7.5345</f>
        <v>2.3372486561815644</v>
      </c>
      <c r="M25" s="82">
        <f t="shared" si="19"/>
        <v>0.68352246333532418</v>
      </c>
      <c r="N25" s="82">
        <f t="shared" si="19"/>
        <v>0.92905965890238229</v>
      </c>
      <c r="O25" s="25">
        <f t="shared" si="12"/>
        <v>3.9498307784192708</v>
      </c>
    </row>
    <row r="26" spans="1:15" ht="40.200000000000003" x14ac:dyDescent="0.3">
      <c r="A26" s="15" t="s">
        <v>21</v>
      </c>
      <c r="B26" s="82">
        <f t="shared" ref="B26" si="20">B11/7.5345</f>
        <v>0.443294180104851</v>
      </c>
      <c r="C26" s="82"/>
      <c r="D26" s="82"/>
      <c r="E26" s="27">
        <f t="shared" si="17"/>
        <v>0.443294180104851</v>
      </c>
      <c r="F26" s="20">
        <f t="shared" si="9"/>
        <v>5.7628243413630632E-2</v>
      </c>
      <c r="G26" s="82">
        <f t="shared" ref="G26:J26" si="21">G11/7.5345</f>
        <v>0.37826000398168425</v>
      </c>
      <c r="H26" s="82">
        <f t="shared" si="21"/>
        <v>0.17917579135974518</v>
      </c>
      <c r="I26" s="82">
        <f t="shared" si="21"/>
        <v>0.15794014201340498</v>
      </c>
      <c r="J26" s="82">
        <f t="shared" si="21"/>
        <v>0.24022828323047316</v>
      </c>
      <c r="K26" s="21">
        <f t="shared" si="6"/>
        <v>1.4565266441037892</v>
      </c>
      <c r="L26" s="82">
        <f t="shared" ref="L26:M26" si="22">L11/7.5345</f>
        <v>2.3372486561815644</v>
      </c>
      <c r="M26" s="82">
        <f t="shared" si="22"/>
        <v>0.68352246333532418</v>
      </c>
      <c r="N26" s="82"/>
      <c r="O26" s="25">
        <f t="shared" si="12"/>
        <v>3.0207711195168887</v>
      </c>
    </row>
    <row r="27" spans="1:15" ht="27" x14ac:dyDescent="0.3">
      <c r="A27" s="15" t="s">
        <v>22</v>
      </c>
      <c r="B27" s="82">
        <f t="shared" ref="B27" si="23">B12/7.5345</f>
        <v>0.443294180104851</v>
      </c>
      <c r="C27" s="82"/>
      <c r="D27" s="82"/>
      <c r="E27" s="27">
        <f t="shared" si="17"/>
        <v>0.443294180104851</v>
      </c>
      <c r="F27" s="20">
        <f t="shared" si="9"/>
        <v>5.7628243413630632E-2</v>
      </c>
      <c r="G27" s="82">
        <f t="shared" ref="G27:J27" si="24">G12/7.5345</f>
        <v>0.37826000398168425</v>
      </c>
      <c r="H27" s="82">
        <f t="shared" si="24"/>
        <v>0.17917579135974518</v>
      </c>
      <c r="I27" s="82">
        <f t="shared" si="24"/>
        <v>0.15794014201340498</v>
      </c>
      <c r="J27" s="82">
        <f t="shared" si="24"/>
        <v>0.24022828323047316</v>
      </c>
      <c r="K27" s="21">
        <f t="shared" si="6"/>
        <v>1.4565266441037892</v>
      </c>
      <c r="L27" s="82">
        <f t="shared" ref="L27" si="25">L12/7.5345</f>
        <v>2.3372486561815644</v>
      </c>
      <c r="M27" s="82"/>
      <c r="N27" s="82"/>
      <c r="O27" s="25">
        <f t="shared" si="12"/>
        <v>2.3372486561815644</v>
      </c>
    </row>
    <row r="28" spans="1:15" ht="40.200000000000003" x14ac:dyDescent="0.3">
      <c r="A28" s="15" t="s">
        <v>23</v>
      </c>
      <c r="B28" s="82">
        <f t="shared" ref="B28:D28" si="26">B13/7.5345</f>
        <v>1.1493795208706616</v>
      </c>
      <c r="C28" s="82">
        <f t="shared" si="26"/>
        <v>0.39551396907558561</v>
      </c>
      <c r="D28" s="82">
        <f t="shared" si="26"/>
        <v>0.35835158271949036</v>
      </c>
      <c r="E28" s="27">
        <f t="shared" si="17"/>
        <v>1.9032450726657375</v>
      </c>
      <c r="F28" s="20">
        <f t="shared" si="9"/>
        <v>0.24742185944654588</v>
      </c>
      <c r="G28" s="82">
        <f t="shared" ref="G28:J28" si="27">G13/7.5345</f>
        <v>0.37826000398168425</v>
      </c>
      <c r="H28" s="82">
        <f t="shared" si="27"/>
        <v>0.17917579135974518</v>
      </c>
      <c r="I28" s="82">
        <f t="shared" si="27"/>
        <v>0.15794014201340498</v>
      </c>
      <c r="J28" s="82">
        <f t="shared" si="27"/>
        <v>0.24022828323047316</v>
      </c>
      <c r="K28" s="21">
        <f t="shared" si="6"/>
        <v>3.106271152697591</v>
      </c>
      <c r="L28" s="82">
        <f t="shared" ref="L28:N28" si="28">L13/7.5345</f>
        <v>2.3372486561815644</v>
      </c>
      <c r="M28" s="82">
        <f t="shared" si="28"/>
        <v>0.68352246333532418</v>
      </c>
      <c r="N28" s="82">
        <f t="shared" si="28"/>
        <v>0.92905965890238229</v>
      </c>
      <c r="O28" s="25">
        <f t="shared" si="12"/>
        <v>3.9498307784192708</v>
      </c>
    </row>
    <row r="29" spans="1:15" ht="40.200000000000003" x14ac:dyDescent="0.3">
      <c r="A29" s="31" t="s">
        <v>24</v>
      </c>
      <c r="B29" s="83">
        <f t="shared" ref="B29:C29" si="29">B14/7.5345</f>
        <v>1.1493795208706616</v>
      </c>
      <c r="C29" s="83">
        <f t="shared" si="29"/>
        <v>0.39551396907558561</v>
      </c>
      <c r="D29" s="83"/>
      <c r="E29" s="28">
        <f t="shared" si="17"/>
        <v>1.5448934899462472</v>
      </c>
      <c r="F29" s="22">
        <f t="shared" si="9"/>
        <v>0.20083615369301214</v>
      </c>
      <c r="G29" s="83">
        <f t="shared" ref="G29:J29" si="30">G14/7.5345</f>
        <v>0.37826000398168425</v>
      </c>
      <c r="H29" s="83">
        <f t="shared" si="30"/>
        <v>0.17917579135974518</v>
      </c>
      <c r="I29" s="83">
        <f t="shared" si="30"/>
        <v>0.15794014201340498</v>
      </c>
      <c r="J29" s="83">
        <f t="shared" si="30"/>
        <v>0.24022828323047316</v>
      </c>
      <c r="K29" s="32">
        <f t="shared" si="6"/>
        <v>2.7013338642245666</v>
      </c>
      <c r="L29" s="83">
        <f t="shared" ref="L29:M29" si="31">L14/7.5345</f>
        <v>2.3372486561815644</v>
      </c>
      <c r="M29" s="83">
        <f t="shared" si="31"/>
        <v>0.68352246333532418</v>
      </c>
      <c r="N29" s="83"/>
      <c r="O29" s="33">
        <f t="shared" si="12"/>
        <v>3.0207711195168887</v>
      </c>
    </row>
  </sheetData>
  <mergeCells count="4">
    <mergeCell ref="D4:D5"/>
    <mergeCell ref="I4:J4"/>
    <mergeCell ref="D19:D20"/>
    <mergeCell ref="I19:J19"/>
  </mergeCells>
  <pageMargins left="0.7" right="0.7" top="0.75" bottom="0.75" header="0.3" footer="0.3"/>
  <pageSetup paperSize="9" scale="5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29"/>
  <sheetViews>
    <sheetView workbookViewId="0">
      <selection activeCell="I16" sqref="I16"/>
    </sheetView>
  </sheetViews>
  <sheetFormatPr defaultRowHeight="14.4" x14ac:dyDescent="0.3"/>
  <cols>
    <col min="1" max="1" width="23.109375" customWidth="1"/>
    <col min="2" max="2" width="13.109375" bestFit="1" customWidth="1"/>
    <col min="3" max="3" width="14.33203125" bestFit="1" customWidth="1"/>
    <col min="4" max="4" width="12.5546875" customWidth="1"/>
    <col min="7" max="7" width="12.6640625" bestFit="1" customWidth="1"/>
    <col min="8" max="8" width="10.33203125" bestFit="1" customWidth="1"/>
    <col min="9" max="9" width="12" customWidth="1"/>
    <col min="10" max="10" width="12.6640625" customWidth="1"/>
    <col min="11" max="11" width="23.109375" bestFit="1" customWidth="1"/>
    <col min="12" max="12" width="15.6640625" customWidth="1"/>
    <col min="13" max="13" width="9.44140625" customWidth="1"/>
    <col min="14" max="14" width="11" customWidth="1"/>
    <col min="15" max="15" width="7.44140625" customWidth="1"/>
    <col min="16" max="16" width="11.5546875" customWidth="1"/>
    <col min="17" max="17" width="8.88671875" customWidth="1"/>
    <col min="18" max="18" width="23.33203125" customWidth="1"/>
  </cols>
  <sheetData>
    <row r="1" spans="1:18" x14ac:dyDescent="0.3">
      <c r="A1" s="75" t="s">
        <v>35</v>
      </c>
    </row>
    <row r="2" spans="1:18" x14ac:dyDescent="0.3">
      <c r="D2" s="23" t="s">
        <v>41</v>
      </c>
      <c r="E2" s="24"/>
      <c r="F2" s="24"/>
      <c r="G2" s="24"/>
      <c r="H2" s="24"/>
      <c r="I2" s="24"/>
    </row>
    <row r="4" spans="1:18" x14ac:dyDescent="0.3">
      <c r="A4" s="2" t="s">
        <v>0</v>
      </c>
      <c r="B4" s="3" t="s">
        <v>2</v>
      </c>
      <c r="C4" s="3" t="s">
        <v>4</v>
      </c>
      <c r="D4" s="110" t="s">
        <v>6</v>
      </c>
      <c r="E4" s="3" t="s">
        <v>7</v>
      </c>
      <c r="F4" s="3" t="s">
        <v>9</v>
      </c>
      <c r="G4" s="3" t="s">
        <v>10</v>
      </c>
      <c r="H4" s="3" t="s">
        <v>12</v>
      </c>
      <c r="I4" s="112" t="s">
        <v>14</v>
      </c>
      <c r="J4" s="113"/>
      <c r="K4" s="9" t="s">
        <v>15</v>
      </c>
      <c r="L4" s="41" t="s">
        <v>26</v>
      </c>
      <c r="M4" s="17" t="s">
        <v>9</v>
      </c>
      <c r="N4" s="41" t="s">
        <v>28</v>
      </c>
      <c r="O4" s="17" t="s">
        <v>9</v>
      </c>
      <c r="P4" s="41" t="s">
        <v>28</v>
      </c>
      <c r="Q4" s="17" t="s">
        <v>9</v>
      </c>
      <c r="R4" s="12" t="s">
        <v>25</v>
      </c>
    </row>
    <row r="5" spans="1:18" x14ac:dyDescent="0.3">
      <c r="A5" s="4" t="s">
        <v>1</v>
      </c>
      <c r="B5" s="5" t="s">
        <v>3</v>
      </c>
      <c r="C5" s="5" t="s">
        <v>5</v>
      </c>
      <c r="D5" s="111"/>
      <c r="E5" s="5" t="s">
        <v>8</v>
      </c>
      <c r="F5" s="5"/>
      <c r="G5" s="5" t="s">
        <v>11</v>
      </c>
      <c r="H5" s="5" t="s">
        <v>13</v>
      </c>
      <c r="I5" s="6" t="s">
        <v>36</v>
      </c>
      <c r="J5" s="6" t="s">
        <v>37</v>
      </c>
      <c r="K5" s="10" t="s">
        <v>16</v>
      </c>
      <c r="L5" s="46" t="s">
        <v>27</v>
      </c>
      <c r="M5" s="46"/>
      <c r="N5" s="46" t="s">
        <v>29</v>
      </c>
      <c r="O5" s="46"/>
      <c r="P5" s="46" t="s">
        <v>30</v>
      </c>
      <c r="Q5" s="46"/>
      <c r="R5" s="13" t="s">
        <v>17</v>
      </c>
    </row>
    <row r="6" spans="1:18" ht="15.75" customHeight="1" x14ac:dyDescent="0.3">
      <c r="A6" s="7">
        <v>0</v>
      </c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8">
        <v>9</v>
      </c>
      <c r="K6" s="11">
        <v>10</v>
      </c>
      <c r="L6" s="51">
        <v>11</v>
      </c>
      <c r="M6" s="51">
        <v>12</v>
      </c>
      <c r="N6" s="51">
        <v>13</v>
      </c>
      <c r="O6" s="51">
        <v>14</v>
      </c>
      <c r="P6" s="51">
        <v>15</v>
      </c>
      <c r="Q6" s="51">
        <v>16</v>
      </c>
      <c r="R6" s="14">
        <v>17</v>
      </c>
    </row>
    <row r="7" spans="1:18" x14ac:dyDescent="0.3">
      <c r="A7" s="16" t="s">
        <v>31</v>
      </c>
      <c r="B7" s="82">
        <v>5.58</v>
      </c>
      <c r="C7" s="82">
        <v>1.21</v>
      </c>
      <c r="D7" s="82">
        <v>1.73</v>
      </c>
      <c r="E7" s="26">
        <f>SUM(B7:D7)</f>
        <v>8.52</v>
      </c>
      <c r="F7" s="20">
        <f>E7*13/100</f>
        <v>1.1075999999999999</v>
      </c>
      <c r="G7" s="82">
        <v>2.85</v>
      </c>
      <c r="H7" s="82">
        <v>1.35</v>
      </c>
      <c r="I7" s="34">
        <v>1.19</v>
      </c>
      <c r="J7" s="69">
        <v>0.81</v>
      </c>
      <c r="K7" s="21">
        <f t="shared" ref="K7:K14" si="0">SUM(E7:J7)</f>
        <v>15.827599999999999</v>
      </c>
      <c r="L7" s="90">
        <v>15.59</v>
      </c>
      <c r="M7" s="90">
        <v>2.02</v>
      </c>
      <c r="N7" s="90">
        <v>4.5599999999999996</v>
      </c>
      <c r="O7" s="90">
        <f>N7*13/100</f>
        <v>0.59279999999999999</v>
      </c>
      <c r="P7" s="90">
        <v>6.2</v>
      </c>
      <c r="Q7" s="90">
        <v>0.8</v>
      </c>
      <c r="R7" s="25">
        <f>SUM(L7:Q7)</f>
        <v>29.762799999999999</v>
      </c>
    </row>
    <row r="8" spans="1:18" ht="33" customHeight="1" x14ac:dyDescent="0.3">
      <c r="A8" s="15" t="s">
        <v>18</v>
      </c>
      <c r="B8" s="30">
        <v>5.58</v>
      </c>
      <c r="C8" s="30">
        <v>1.21</v>
      </c>
      <c r="D8" s="30"/>
      <c r="E8" s="27">
        <f>SUM(B8:D8)</f>
        <v>6.79</v>
      </c>
      <c r="F8" s="20">
        <f t="shared" ref="F8:F14" si="1">E8*13/100</f>
        <v>0.88269999999999993</v>
      </c>
      <c r="G8" s="30">
        <v>2.85</v>
      </c>
      <c r="H8" s="30">
        <v>1.35</v>
      </c>
      <c r="I8" s="30">
        <v>1.19</v>
      </c>
      <c r="J8" s="67">
        <v>0.81</v>
      </c>
      <c r="K8" s="21">
        <f t="shared" si="0"/>
        <v>13.8727</v>
      </c>
      <c r="L8" s="90">
        <v>15.59</v>
      </c>
      <c r="M8" s="90">
        <v>2.02</v>
      </c>
      <c r="N8" s="90">
        <v>4.5599999999999996</v>
      </c>
      <c r="O8" s="90">
        <f>N8*13/100</f>
        <v>0.59279999999999999</v>
      </c>
      <c r="P8" s="91"/>
      <c r="Q8" s="90"/>
      <c r="R8" s="25">
        <f t="shared" ref="R8:R14" si="2">SUM(L8:Q8)</f>
        <v>22.762799999999999</v>
      </c>
    </row>
    <row r="9" spans="1:18" x14ac:dyDescent="0.3">
      <c r="A9" s="1" t="s">
        <v>19</v>
      </c>
      <c r="B9" s="30">
        <v>5.58</v>
      </c>
      <c r="C9" s="30"/>
      <c r="D9" s="30"/>
      <c r="E9" s="27">
        <f>SUM(B9:D9)</f>
        <v>5.58</v>
      </c>
      <c r="F9" s="20">
        <f t="shared" si="1"/>
        <v>0.72540000000000004</v>
      </c>
      <c r="G9" s="30">
        <v>2.85</v>
      </c>
      <c r="H9" s="30">
        <v>1.35</v>
      </c>
      <c r="I9" s="30">
        <v>1.19</v>
      </c>
      <c r="J9" s="67">
        <v>0.81</v>
      </c>
      <c r="K9" s="21">
        <f t="shared" si="0"/>
        <v>12.5054</v>
      </c>
      <c r="L9" s="90">
        <v>15.59</v>
      </c>
      <c r="M9" s="90">
        <v>2.02</v>
      </c>
      <c r="N9" s="91"/>
      <c r="O9" s="91"/>
      <c r="P9" s="91"/>
      <c r="Q9" s="90"/>
      <c r="R9" s="25">
        <f t="shared" si="2"/>
        <v>17.61</v>
      </c>
    </row>
    <row r="10" spans="1:18" ht="27" x14ac:dyDescent="0.3">
      <c r="A10" s="16" t="s">
        <v>20</v>
      </c>
      <c r="B10" s="30">
        <v>3.34</v>
      </c>
      <c r="C10" s="30">
        <v>0.72</v>
      </c>
      <c r="D10" s="30">
        <v>1.03</v>
      </c>
      <c r="E10" s="27">
        <f t="shared" ref="E10:E14" si="3">SUM(B10:D10)</f>
        <v>5.09</v>
      </c>
      <c r="F10" s="20">
        <f t="shared" si="1"/>
        <v>0.66170000000000007</v>
      </c>
      <c r="G10" s="30">
        <v>2.85</v>
      </c>
      <c r="H10" s="30">
        <v>1.35</v>
      </c>
      <c r="I10" s="29">
        <v>1.19</v>
      </c>
      <c r="J10" s="70">
        <v>0.81</v>
      </c>
      <c r="K10" s="21">
        <f t="shared" si="0"/>
        <v>11.951699999999999</v>
      </c>
      <c r="L10" s="90">
        <v>15.59</v>
      </c>
      <c r="M10" s="90">
        <v>2.02</v>
      </c>
      <c r="N10" s="90">
        <v>4.5599999999999996</v>
      </c>
      <c r="O10" s="90">
        <f t="shared" ref="O10:O11" si="4">N10*13/100</f>
        <v>0.59279999999999999</v>
      </c>
      <c r="P10" s="90">
        <v>6.2</v>
      </c>
      <c r="Q10" s="90">
        <v>0.8</v>
      </c>
      <c r="R10" s="25">
        <f t="shared" si="2"/>
        <v>29.762799999999999</v>
      </c>
    </row>
    <row r="11" spans="1:18" ht="40.200000000000003" x14ac:dyDescent="0.3">
      <c r="A11" s="15" t="s">
        <v>21</v>
      </c>
      <c r="B11" s="30">
        <v>3.34</v>
      </c>
      <c r="C11" s="30">
        <v>0.72</v>
      </c>
      <c r="D11" s="30"/>
      <c r="E11" s="27">
        <f t="shared" si="3"/>
        <v>4.0599999999999996</v>
      </c>
      <c r="F11" s="20">
        <f t="shared" si="1"/>
        <v>0.52779999999999994</v>
      </c>
      <c r="G11" s="30">
        <v>2.85</v>
      </c>
      <c r="H11" s="30">
        <v>1.35</v>
      </c>
      <c r="I11" s="30">
        <v>1.19</v>
      </c>
      <c r="J11" s="67">
        <v>0.81</v>
      </c>
      <c r="K11" s="21">
        <f t="shared" si="0"/>
        <v>10.787799999999999</v>
      </c>
      <c r="L11" s="90">
        <v>15.59</v>
      </c>
      <c r="M11" s="90">
        <v>2.02</v>
      </c>
      <c r="N11" s="90">
        <v>4.5599999999999996</v>
      </c>
      <c r="O11" s="90">
        <f t="shared" si="4"/>
        <v>0.59279999999999999</v>
      </c>
      <c r="P11" s="91"/>
      <c r="Q11" s="90"/>
      <c r="R11" s="25">
        <f t="shared" si="2"/>
        <v>22.762799999999999</v>
      </c>
    </row>
    <row r="12" spans="1:18" ht="27" x14ac:dyDescent="0.3">
      <c r="A12" s="15" t="s">
        <v>22</v>
      </c>
      <c r="B12" s="30">
        <v>3.34</v>
      </c>
      <c r="C12" s="30"/>
      <c r="D12" s="30"/>
      <c r="E12" s="27">
        <f t="shared" si="3"/>
        <v>3.34</v>
      </c>
      <c r="F12" s="20">
        <f t="shared" si="1"/>
        <v>0.43420000000000003</v>
      </c>
      <c r="G12" s="30">
        <v>2.85</v>
      </c>
      <c r="H12" s="30">
        <v>1.35</v>
      </c>
      <c r="I12" s="30">
        <v>1.19</v>
      </c>
      <c r="J12" s="67">
        <v>0.81</v>
      </c>
      <c r="K12" s="21">
        <f t="shared" si="0"/>
        <v>9.9741999999999997</v>
      </c>
      <c r="L12" s="90">
        <v>15.59</v>
      </c>
      <c r="M12" s="90">
        <v>2.02</v>
      </c>
      <c r="N12" s="91"/>
      <c r="O12" s="91"/>
      <c r="P12" s="91"/>
      <c r="Q12" s="90"/>
      <c r="R12" s="25">
        <f t="shared" si="2"/>
        <v>17.61</v>
      </c>
    </row>
    <row r="13" spans="1:18" ht="27.75" customHeight="1" x14ac:dyDescent="0.3">
      <c r="A13" s="15" t="s">
        <v>23</v>
      </c>
      <c r="B13" s="30">
        <v>8.66</v>
      </c>
      <c r="C13" s="30">
        <v>2.98</v>
      </c>
      <c r="D13" s="30">
        <v>2.7</v>
      </c>
      <c r="E13" s="27">
        <f t="shared" si="3"/>
        <v>14.34</v>
      </c>
      <c r="F13" s="20">
        <f t="shared" si="1"/>
        <v>1.8641999999999999</v>
      </c>
      <c r="G13" s="30">
        <v>2.85</v>
      </c>
      <c r="H13" s="30">
        <v>1.35</v>
      </c>
      <c r="I13" s="30">
        <v>1.19</v>
      </c>
      <c r="J13" s="67">
        <v>0.81</v>
      </c>
      <c r="K13" s="21">
        <f t="shared" si="0"/>
        <v>22.404200000000003</v>
      </c>
      <c r="L13" s="94">
        <v>15.59</v>
      </c>
      <c r="M13" s="94">
        <v>2.02</v>
      </c>
      <c r="N13" s="90">
        <v>4.5599999999999996</v>
      </c>
      <c r="O13" s="90">
        <f t="shared" ref="O13:O14" si="5">N13*13/100</f>
        <v>0.59279999999999999</v>
      </c>
      <c r="P13" s="90">
        <v>6.2</v>
      </c>
      <c r="Q13" s="90">
        <v>0.8</v>
      </c>
      <c r="R13" s="25">
        <f t="shared" si="2"/>
        <v>29.762799999999999</v>
      </c>
    </row>
    <row r="14" spans="1:18" ht="40.200000000000003" x14ac:dyDescent="0.3">
      <c r="A14" s="31" t="s">
        <v>24</v>
      </c>
      <c r="B14" s="35">
        <v>8.66</v>
      </c>
      <c r="C14" s="35">
        <v>2.98</v>
      </c>
      <c r="D14" s="35"/>
      <c r="E14" s="28">
        <f t="shared" si="3"/>
        <v>11.64</v>
      </c>
      <c r="F14" s="22">
        <f t="shared" si="1"/>
        <v>1.5131999999999999</v>
      </c>
      <c r="G14" s="35">
        <v>2.85</v>
      </c>
      <c r="H14" s="35">
        <v>1.35</v>
      </c>
      <c r="I14" s="35">
        <v>1.19</v>
      </c>
      <c r="J14" s="68">
        <v>0.81</v>
      </c>
      <c r="K14" s="32">
        <f t="shared" si="0"/>
        <v>19.353200000000001</v>
      </c>
      <c r="L14" s="95">
        <v>15.59</v>
      </c>
      <c r="M14" s="79">
        <v>2.02</v>
      </c>
      <c r="N14" s="92">
        <v>4.5599999999999996</v>
      </c>
      <c r="O14" s="93">
        <f t="shared" si="5"/>
        <v>0.59279999999999999</v>
      </c>
      <c r="P14" s="92"/>
      <c r="Q14" s="92"/>
      <c r="R14" s="33">
        <f t="shared" si="2"/>
        <v>22.762799999999999</v>
      </c>
    </row>
    <row r="16" spans="1:18" x14ac:dyDescent="0.3">
      <c r="D16" s="23" t="s">
        <v>52</v>
      </c>
    </row>
    <row r="17" spans="1:18" x14ac:dyDescent="0.3">
      <c r="A17" s="81" t="s">
        <v>39</v>
      </c>
    </row>
    <row r="19" spans="1:18" x14ac:dyDescent="0.3">
      <c r="A19" s="2" t="s">
        <v>0</v>
      </c>
      <c r="B19" s="3" t="s">
        <v>2</v>
      </c>
      <c r="C19" s="3" t="s">
        <v>4</v>
      </c>
      <c r="D19" s="110" t="s">
        <v>6</v>
      </c>
      <c r="E19" s="3" t="s">
        <v>7</v>
      </c>
      <c r="F19" s="3" t="s">
        <v>9</v>
      </c>
      <c r="G19" s="3" t="s">
        <v>10</v>
      </c>
      <c r="H19" s="3" t="s">
        <v>12</v>
      </c>
      <c r="I19" s="112" t="s">
        <v>14</v>
      </c>
      <c r="J19" s="113"/>
      <c r="K19" s="9" t="s">
        <v>15</v>
      </c>
      <c r="L19" s="41" t="s">
        <v>26</v>
      </c>
      <c r="M19" s="17" t="s">
        <v>9</v>
      </c>
      <c r="N19" s="41" t="s">
        <v>28</v>
      </c>
      <c r="O19" s="17" t="s">
        <v>9</v>
      </c>
      <c r="P19" s="41" t="s">
        <v>28</v>
      </c>
      <c r="Q19" s="17" t="s">
        <v>9</v>
      </c>
      <c r="R19" s="12" t="s">
        <v>25</v>
      </c>
    </row>
    <row r="20" spans="1:18" x14ac:dyDescent="0.3">
      <c r="A20" s="4" t="s">
        <v>1</v>
      </c>
      <c r="B20" s="5" t="s">
        <v>3</v>
      </c>
      <c r="C20" s="5" t="s">
        <v>5</v>
      </c>
      <c r="D20" s="111"/>
      <c r="E20" s="5" t="s">
        <v>8</v>
      </c>
      <c r="F20" s="5"/>
      <c r="G20" s="5" t="s">
        <v>11</v>
      </c>
      <c r="H20" s="5" t="s">
        <v>13</v>
      </c>
      <c r="I20" s="6" t="s">
        <v>36</v>
      </c>
      <c r="J20" s="6" t="s">
        <v>37</v>
      </c>
      <c r="K20" s="10" t="s">
        <v>16</v>
      </c>
      <c r="L20" s="46" t="s">
        <v>27</v>
      </c>
      <c r="M20" s="46"/>
      <c r="N20" s="46" t="s">
        <v>29</v>
      </c>
      <c r="O20" s="46"/>
      <c r="P20" s="46" t="s">
        <v>30</v>
      </c>
      <c r="Q20" s="46"/>
      <c r="R20" s="13" t="s">
        <v>17</v>
      </c>
    </row>
    <row r="21" spans="1:18" x14ac:dyDescent="0.3">
      <c r="A21" s="7">
        <v>0</v>
      </c>
      <c r="B21" s="8">
        <v>1</v>
      </c>
      <c r="C21" s="8">
        <v>2</v>
      </c>
      <c r="D21" s="8">
        <v>3</v>
      </c>
      <c r="E21" s="8">
        <v>4</v>
      </c>
      <c r="F21" s="8">
        <v>5</v>
      </c>
      <c r="G21" s="8">
        <v>6</v>
      </c>
      <c r="H21" s="8">
        <v>7</v>
      </c>
      <c r="I21" s="8">
        <v>8</v>
      </c>
      <c r="J21" s="8">
        <v>9</v>
      </c>
      <c r="K21" s="11">
        <v>10</v>
      </c>
      <c r="L21" s="51">
        <v>11</v>
      </c>
      <c r="M21" s="51">
        <v>12</v>
      </c>
      <c r="N21" s="51">
        <v>13</v>
      </c>
      <c r="O21" s="51">
        <v>14</v>
      </c>
      <c r="P21" s="51">
        <v>15</v>
      </c>
      <c r="Q21" s="51">
        <v>16</v>
      </c>
      <c r="R21" s="14">
        <v>17</v>
      </c>
    </row>
    <row r="22" spans="1:18" x14ac:dyDescent="0.3">
      <c r="A22" s="16" t="s">
        <v>31</v>
      </c>
      <c r="B22" s="82">
        <f>B7/7.5345</f>
        <v>0.74059327095361338</v>
      </c>
      <c r="C22" s="82">
        <f t="shared" ref="C22:D22" si="6">C7/7.5345</f>
        <v>0.16059459818169752</v>
      </c>
      <c r="D22" s="82">
        <f t="shared" si="6"/>
        <v>0.22961045855730305</v>
      </c>
      <c r="E22" s="26">
        <f>SUM(B22:D22)</f>
        <v>1.1307983276926139</v>
      </c>
      <c r="F22" s="20">
        <f>E22*13/100</f>
        <v>0.1470037826000398</v>
      </c>
      <c r="G22" s="82">
        <f t="shared" ref="G22:J22" si="7">G7/7.5345</f>
        <v>0.37826000398168425</v>
      </c>
      <c r="H22" s="82">
        <f t="shared" si="7"/>
        <v>0.17917579135974518</v>
      </c>
      <c r="I22" s="82">
        <f t="shared" si="7"/>
        <v>0.15794014201340498</v>
      </c>
      <c r="J22" s="82">
        <f t="shared" si="7"/>
        <v>0.1075054748158471</v>
      </c>
      <c r="K22" s="21">
        <f t="shared" ref="K22:K29" si="8">SUM(E22:J22)</f>
        <v>2.1006835224633353</v>
      </c>
      <c r="L22" s="82">
        <f t="shared" ref="L22:Q22" si="9">L7/7.5345</f>
        <v>2.06914858318402</v>
      </c>
      <c r="M22" s="82">
        <f t="shared" si="9"/>
        <v>0.26810007299754463</v>
      </c>
      <c r="N22" s="82">
        <f t="shared" si="9"/>
        <v>0.60521600637069473</v>
      </c>
      <c r="O22" s="82">
        <f t="shared" si="9"/>
        <v>7.8678080828190319E-2</v>
      </c>
      <c r="P22" s="82">
        <f t="shared" si="9"/>
        <v>0.82288141217068156</v>
      </c>
      <c r="Q22" s="82">
        <f t="shared" si="9"/>
        <v>0.10617824673170084</v>
      </c>
      <c r="R22" s="25">
        <f>SUM(L22:Q22)</f>
        <v>3.9502024022828319</v>
      </c>
    </row>
    <row r="23" spans="1:18" ht="27" x14ac:dyDescent="0.3">
      <c r="A23" s="15" t="s">
        <v>18</v>
      </c>
      <c r="B23" s="82">
        <f t="shared" ref="B23:C23" si="10">B8/7.5345</f>
        <v>0.74059327095361338</v>
      </c>
      <c r="C23" s="82">
        <f t="shared" si="10"/>
        <v>0.16059459818169752</v>
      </c>
      <c r="D23" s="82"/>
      <c r="E23" s="27">
        <f>SUM(B23:D23)</f>
        <v>0.9011878691353109</v>
      </c>
      <c r="F23" s="20">
        <f t="shared" ref="F23:F29" si="11">E23*13/100</f>
        <v>0.11715442298759042</v>
      </c>
      <c r="G23" s="82">
        <f t="shared" ref="G23:J23" si="12">G8/7.5345</f>
        <v>0.37826000398168425</v>
      </c>
      <c r="H23" s="82">
        <f t="shared" si="12"/>
        <v>0.17917579135974518</v>
      </c>
      <c r="I23" s="82">
        <f t="shared" si="12"/>
        <v>0.15794014201340498</v>
      </c>
      <c r="J23" s="82">
        <f t="shared" si="12"/>
        <v>0.1075054748158471</v>
      </c>
      <c r="K23" s="21">
        <f t="shared" si="8"/>
        <v>1.8412237042935826</v>
      </c>
      <c r="L23" s="82">
        <f t="shared" ref="L23:O23" si="13">L8/7.5345</f>
        <v>2.06914858318402</v>
      </c>
      <c r="M23" s="82">
        <f t="shared" si="13"/>
        <v>0.26810007299754463</v>
      </c>
      <c r="N23" s="82">
        <f t="shared" si="13"/>
        <v>0.60521600637069473</v>
      </c>
      <c r="O23" s="82">
        <f t="shared" si="13"/>
        <v>7.8678080828190319E-2</v>
      </c>
      <c r="P23" s="82"/>
      <c r="Q23" s="82"/>
      <c r="R23" s="25">
        <f t="shared" ref="R23:R29" si="14">SUM(L23:Q23)</f>
        <v>3.0211427433804494</v>
      </c>
    </row>
    <row r="24" spans="1:18" x14ac:dyDescent="0.3">
      <c r="A24" s="1" t="s">
        <v>19</v>
      </c>
      <c r="B24" s="82">
        <f t="shared" ref="B24" si="15">B9/7.5345</f>
        <v>0.74059327095361338</v>
      </c>
      <c r="C24" s="82"/>
      <c r="D24" s="82"/>
      <c r="E24" s="27">
        <f>SUM(B24:D24)</f>
        <v>0.74059327095361338</v>
      </c>
      <c r="F24" s="20">
        <f t="shared" si="11"/>
        <v>9.6277125223969751E-2</v>
      </c>
      <c r="G24" s="82">
        <f t="shared" ref="G24:J24" si="16">G9/7.5345</f>
        <v>0.37826000398168425</v>
      </c>
      <c r="H24" s="82">
        <f t="shared" si="16"/>
        <v>0.17917579135974518</v>
      </c>
      <c r="I24" s="82">
        <f t="shared" si="16"/>
        <v>0.15794014201340498</v>
      </c>
      <c r="J24" s="82">
        <f t="shared" si="16"/>
        <v>0.1075054748158471</v>
      </c>
      <c r="K24" s="21">
        <f t="shared" si="8"/>
        <v>1.6597518083482645</v>
      </c>
      <c r="L24" s="82">
        <f t="shared" ref="L24:N24" si="17">L9/7.5345</f>
        <v>2.06914858318402</v>
      </c>
      <c r="M24" s="82">
        <f t="shared" si="17"/>
        <v>0.26810007299754463</v>
      </c>
      <c r="N24" s="82">
        <f t="shared" si="17"/>
        <v>0</v>
      </c>
      <c r="O24" s="82"/>
      <c r="P24" s="82"/>
      <c r="Q24" s="82"/>
      <c r="R24" s="25">
        <f t="shared" si="14"/>
        <v>2.3372486561815644</v>
      </c>
    </row>
    <row r="25" spans="1:18" ht="27" x14ac:dyDescent="0.3">
      <c r="A25" s="16" t="s">
        <v>20</v>
      </c>
      <c r="B25" s="82">
        <f t="shared" ref="B25:D25" si="18">B10/7.5345</f>
        <v>0.443294180104851</v>
      </c>
      <c r="C25" s="82">
        <f t="shared" si="18"/>
        <v>9.5560422058530756E-2</v>
      </c>
      <c r="D25" s="82">
        <f t="shared" si="18"/>
        <v>0.13670449266706483</v>
      </c>
      <c r="E25" s="27">
        <f t="shared" ref="E25:E29" si="19">SUM(B25:D25)</f>
        <v>0.67555909483044663</v>
      </c>
      <c r="F25" s="20">
        <f t="shared" si="11"/>
        <v>8.7822682327958063E-2</v>
      </c>
      <c r="G25" s="82">
        <f t="shared" ref="G25:J25" si="20">G10/7.5345</f>
        <v>0.37826000398168425</v>
      </c>
      <c r="H25" s="82">
        <f t="shared" si="20"/>
        <v>0.17917579135974518</v>
      </c>
      <c r="I25" s="82">
        <f t="shared" si="20"/>
        <v>0.15794014201340498</v>
      </c>
      <c r="J25" s="82">
        <f t="shared" si="20"/>
        <v>0.1075054748158471</v>
      </c>
      <c r="K25" s="21">
        <f t="shared" si="8"/>
        <v>1.5862631893290862</v>
      </c>
      <c r="L25" s="82">
        <f t="shared" ref="L25:Q25" si="21">L10/7.5345</f>
        <v>2.06914858318402</v>
      </c>
      <c r="M25" s="82">
        <f t="shared" si="21"/>
        <v>0.26810007299754463</v>
      </c>
      <c r="N25" s="82">
        <f t="shared" si="21"/>
        <v>0.60521600637069473</v>
      </c>
      <c r="O25" s="82">
        <f t="shared" si="21"/>
        <v>7.8678080828190319E-2</v>
      </c>
      <c r="P25" s="82">
        <f t="shared" si="21"/>
        <v>0.82288141217068156</v>
      </c>
      <c r="Q25" s="82">
        <f t="shared" si="21"/>
        <v>0.10617824673170084</v>
      </c>
      <c r="R25" s="25">
        <f t="shared" si="14"/>
        <v>3.9502024022828319</v>
      </c>
    </row>
    <row r="26" spans="1:18" ht="40.200000000000003" x14ac:dyDescent="0.3">
      <c r="A26" s="15" t="s">
        <v>21</v>
      </c>
      <c r="B26" s="82">
        <f t="shared" ref="B26:C26" si="22">B11/7.5345</f>
        <v>0.443294180104851</v>
      </c>
      <c r="C26" s="82">
        <f t="shared" si="22"/>
        <v>9.5560422058530756E-2</v>
      </c>
      <c r="D26" s="82"/>
      <c r="E26" s="27">
        <f t="shared" si="19"/>
        <v>0.53885460216338177</v>
      </c>
      <c r="F26" s="20">
        <f t="shared" si="11"/>
        <v>7.0051098281239635E-2</v>
      </c>
      <c r="G26" s="82">
        <f t="shared" ref="G26:J26" si="23">G11/7.5345</f>
        <v>0.37826000398168425</v>
      </c>
      <c r="H26" s="82">
        <f t="shared" si="23"/>
        <v>0.17917579135974518</v>
      </c>
      <c r="I26" s="82">
        <f t="shared" si="23"/>
        <v>0.15794014201340498</v>
      </c>
      <c r="J26" s="82">
        <f t="shared" si="23"/>
        <v>0.1075054748158471</v>
      </c>
      <c r="K26" s="21">
        <f t="shared" si="8"/>
        <v>1.431787112615303</v>
      </c>
      <c r="L26" s="82">
        <f t="shared" ref="L26:O26" si="24">L11/7.5345</f>
        <v>2.06914858318402</v>
      </c>
      <c r="M26" s="82">
        <f t="shared" si="24"/>
        <v>0.26810007299754463</v>
      </c>
      <c r="N26" s="82">
        <f t="shared" si="24"/>
        <v>0.60521600637069473</v>
      </c>
      <c r="O26" s="82">
        <f t="shared" si="24"/>
        <v>7.8678080828190319E-2</v>
      </c>
      <c r="P26" s="82"/>
      <c r="Q26" s="82"/>
      <c r="R26" s="25">
        <f t="shared" si="14"/>
        <v>3.0211427433804494</v>
      </c>
    </row>
    <row r="27" spans="1:18" ht="27" x14ac:dyDescent="0.3">
      <c r="A27" s="15" t="s">
        <v>22</v>
      </c>
      <c r="B27" s="82">
        <f t="shared" ref="B27" si="25">B12/7.5345</f>
        <v>0.443294180104851</v>
      </c>
      <c r="C27" s="82"/>
      <c r="D27" s="82"/>
      <c r="E27" s="27">
        <f t="shared" si="19"/>
        <v>0.443294180104851</v>
      </c>
      <c r="F27" s="20">
        <f t="shared" si="11"/>
        <v>5.7628243413630632E-2</v>
      </c>
      <c r="G27" s="82">
        <f t="shared" ref="G27:J27" si="26">G12/7.5345</f>
        <v>0.37826000398168425</v>
      </c>
      <c r="H27" s="82">
        <f t="shared" si="26"/>
        <v>0.17917579135974518</v>
      </c>
      <c r="I27" s="82">
        <f t="shared" si="26"/>
        <v>0.15794014201340498</v>
      </c>
      <c r="J27" s="82">
        <f t="shared" si="26"/>
        <v>0.1075054748158471</v>
      </c>
      <c r="K27" s="21">
        <f t="shared" si="8"/>
        <v>1.323803835689163</v>
      </c>
      <c r="L27" s="82">
        <f t="shared" ref="L27:M27" si="27">L12/7.5345</f>
        <v>2.06914858318402</v>
      </c>
      <c r="M27" s="82">
        <f t="shared" si="27"/>
        <v>0.26810007299754463</v>
      </c>
      <c r="N27" s="82"/>
      <c r="O27" s="82"/>
      <c r="P27" s="82"/>
      <c r="Q27" s="82"/>
      <c r="R27" s="25">
        <f t="shared" si="14"/>
        <v>2.3372486561815644</v>
      </c>
    </row>
    <row r="28" spans="1:18" ht="40.200000000000003" x14ac:dyDescent="0.3">
      <c r="A28" s="15" t="s">
        <v>23</v>
      </c>
      <c r="B28" s="82">
        <f t="shared" ref="B28:D28" si="28">B13/7.5345</f>
        <v>1.1493795208706616</v>
      </c>
      <c r="C28" s="82">
        <f t="shared" si="28"/>
        <v>0.39551396907558561</v>
      </c>
      <c r="D28" s="82">
        <f t="shared" si="28"/>
        <v>0.35835158271949036</v>
      </c>
      <c r="E28" s="27">
        <f t="shared" si="19"/>
        <v>1.9032450726657375</v>
      </c>
      <c r="F28" s="20">
        <f t="shared" si="11"/>
        <v>0.24742185944654588</v>
      </c>
      <c r="G28" s="82">
        <f t="shared" ref="G28:J28" si="29">G13/7.5345</f>
        <v>0.37826000398168425</v>
      </c>
      <c r="H28" s="82">
        <f t="shared" si="29"/>
        <v>0.17917579135974518</v>
      </c>
      <c r="I28" s="82">
        <f t="shared" si="29"/>
        <v>0.15794014201340498</v>
      </c>
      <c r="J28" s="82">
        <f t="shared" si="29"/>
        <v>0.1075054748158471</v>
      </c>
      <c r="K28" s="21">
        <f t="shared" si="8"/>
        <v>2.9735483442829653</v>
      </c>
      <c r="L28" s="82">
        <f t="shared" ref="L28:Q28" si="30">L13/7.5345</f>
        <v>2.06914858318402</v>
      </c>
      <c r="M28" s="82">
        <f t="shared" si="30"/>
        <v>0.26810007299754463</v>
      </c>
      <c r="N28" s="82">
        <f t="shared" si="30"/>
        <v>0.60521600637069473</v>
      </c>
      <c r="O28" s="82">
        <f t="shared" si="30"/>
        <v>7.8678080828190319E-2</v>
      </c>
      <c r="P28" s="82">
        <f t="shared" si="30"/>
        <v>0.82288141217068156</v>
      </c>
      <c r="Q28" s="82">
        <f t="shared" si="30"/>
        <v>0.10617824673170084</v>
      </c>
      <c r="R28" s="25">
        <f t="shared" si="14"/>
        <v>3.9502024022828319</v>
      </c>
    </row>
    <row r="29" spans="1:18" ht="40.200000000000003" x14ac:dyDescent="0.3">
      <c r="A29" s="31" t="s">
        <v>24</v>
      </c>
      <c r="B29" s="83">
        <f t="shared" ref="B29:C29" si="31">B14/7.5345</f>
        <v>1.1493795208706616</v>
      </c>
      <c r="C29" s="83">
        <f t="shared" si="31"/>
        <v>0.39551396907558561</v>
      </c>
      <c r="D29" s="83"/>
      <c r="E29" s="28">
        <f t="shared" si="19"/>
        <v>1.5448934899462472</v>
      </c>
      <c r="F29" s="22">
        <f t="shared" si="11"/>
        <v>0.20083615369301214</v>
      </c>
      <c r="G29" s="83">
        <f t="shared" ref="G29:J29" si="32">G14/7.5345</f>
        <v>0.37826000398168425</v>
      </c>
      <c r="H29" s="83">
        <f t="shared" si="32"/>
        <v>0.17917579135974518</v>
      </c>
      <c r="I29" s="83">
        <f t="shared" si="32"/>
        <v>0.15794014201340498</v>
      </c>
      <c r="J29" s="83">
        <f t="shared" si="32"/>
        <v>0.1075054748158471</v>
      </c>
      <c r="K29" s="32">
        <f t="shared" si="8"/>
        <v>2.5686110558099409</v>
      </c>
      <c r="L29" s="83">
        <f t="shared" ref="L29:O29" si="33">L14/7.5345</f>
        <v>2.06914858318402</v>
      </c>
      <c r="M29" s="83">
        <f t="shared" si="33"/>
        <v>0.26810007299754463</v>
      </c>
      <c r="N29" s="83">
        <f t="shared" si="33"/>
        <v>0.60521600637069473</v>
      </c>
      <c r="O29" s="83">
        <f t="shared" si="33"/>
        <v>7.8678080828190319E-2</v>
      </c>
      <c r="P29" s="83"/>
      <c r="Q29" s="83"/>
      <c r="R29" s="33">
        <f t="shared" si="14"/>
        <v>3.0211427433804494</v>
      </c>
    </row>
  </sheetData>
  <mergeCells count="4">
    <mergeCell ref="D4:D5"/>
    <mergeCell ref="I4:J4"/>
    <mergeCell ref="D19:D20"/>
    <mergeCell ref="I19:J19"/>
  </mergeCells>
  <pageMargins left="0.7" right="0.7" top="0.75" bottom="0.75" header="0.3" footer="0.3"/>
  <pageSetup paperSize="9" scale="5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80428-D9A3-452A-88E2-4E3ECB0CC3F6}">
  <sheetPr>
    <pageSetUpPr fitToPage="1"/>
  </sheetPr>
  <dimension ref="A1:R29"/>
  <sheetViews>
    <sheetView tabSelected="1" workbookViewId="0">
      <selection activeCell="E18" sqref="E18"/>
    </sheetView>
  </sheetViews>
  <sheetFormatPr defaultRowHeight="14.4" x14ac:dyDescent="0.3"/>
  <cols>
    <col min="1" max="1" width="23.109375" customWidth="1"/>
    <col min="2" max="2" width="13.109375" bestFit="1" customWidth="1"/>
    <col min="3" max="3" width="14.33203125" bestFit="1" customWidth="1"/>
    <col min="4" max="4" width="12.5546875" customWidth="1"/>
    <col min="7" max="7" width="12.6640625" bestFit="1" customWidth="1"/>
    <col min="8" max="8" width="10.33203125" bestFit="1" customWidth="1"/>
    <col min="9" max="9" width="11.5546875" customWidth="1"/>
    <col min="10" max="10" width="12.44140625" customWidth="1"/>
    <col min="11" max="11" width="23.109375" bestFit="1" customWidth="1"/>
    <col min="12" max="12" width="13.88671875" customWidth="1"/>
    <col min="13" max="13" width="9.6640625" customWidth="1"/>
    <col min="14" max="14" width="9.33203125" customWidth="1"/>
    <col min="15" max="15" width="6.5546875" customWidth="1"/>
    <col min="16" max="16" width="11.44140625" customWidth="1"/>
    <col min="17" max="17" width="8.33203125" customWidth="1"/>
    <col min="18" max="18" width="23.33203125" customWidth="1"/>
  </cols>
  <sheetData>
    <row r="1" spans="1:18" x14ac:dyDescent="0.3">
      <c r="A1" s="75" t="s">
        <v>35</v>
      </c>
    </row>
    <row r="2" spans="1:18" x14ac:dyDescent="0.3">
      <c r="D2" s="23" t="s">
        <v>42</v>
      </c>
      <c r="E2" s="24"/>
      <c r="F2" s="24"/>
      <c r="G2" s="24"/>
      <c r="H2" s="24"/>
      <c r="I2" s="24"/>
    </row>
    <row r="4" spans="1:18" x14ac:dyDescent="0.3">
      <c r="A4" s="2" t="s">
        <v>0</v>
      </c>
      <c r="B4" s="3" t="s">
        <v>2</v>
      </c>
      <c r="C4" s="3" t="s">
        <v>4</v>
      </c>
      <c r="D4" s="110" t="s">
        <v>6</v>
      </c>
      <c r="E4" s="3" t="s">
        <v>7</v>
      </c>
      <c r="F4" s="3" t="s">
        <v>9</v>
      </c>
      <c r="G4" s="3" t="s">
        <v>10</v>
      </c>
      <c r="H4" s="3" t="s">
        <v>12</v>
      </c>
      <c r="I4" s="112" t="s">
        <v>14</v>
      </c>
      <c r="J4" s="113"/>
      <c r="K4" s="9" t="s">
        <v>15</v>
      </c>
      <c r="L4" s="41" t="s">
        <v>26</v>
      </c>
      <c r="M4" s="17" t="s">
        <v>9</v>
      </c>
      <c r="N4" s="41" t="s">
        <v>28</v>
      </c>
      <c r="O4" s="17" t="s">
        <v>9</v>
      </c>
      <c r="P4" s="41" t="s">
        <v>28</v>
      </c>
      <c r="Q4" s="17" t="s">
        <v>9</v>
      </c>
      <c r="R4" s="12" t="s">
        <v>25</v>
      </c>
    </row>
    <row r="5" spans="1:18" x14ac:dyDescent="0.3">
      <c r="A5" s="4" t="s">
        <v>1</v>
      </c>
      <c r="B5" s="5" t="s">
        <v>3</v>
      </c>
      <c r="C5" s="5" t="s">
        <v>5</v>
      </c>
      <c r="D5" s="111"/>
      <c r="E5" s="5" t="s">
        <v>8</v>
      </c>
      <c r="F5" s="5"/>
      <c r="G5" s="5" t="s">
        <v>11</v>
      </c>
      <c r="H5" s="5" t="s">
        <v>13</v>
      </c>
      <c r="I5" s="6" t="s">
        <v>36</v>
      </c>
      <c r="J5" s="6" t="s">
        <v>37</v>
      </c>
      <c r="K5" s="10" t="s">
        <v>16</v>
      </c>
      <c r="L5" s="46" t="s">
        <v>27</v>
      </c>
      <c r="M5" s="46"/>
      <c r="N5" s="46" t="s">
        <v>29</v>
      </c>
      <c r="O5" s="46"/>
      <c r="P5" s="46" t="s">
        <v>30</v>
      </c>
      <c r="Q5" s="46"/>
      <c r="R5" s="13" t="s">
        <v>17</v>
      </c>
    </row>
    <row r="6" spans="1:18" ht="15.75" customHeight="1" x14ac:dyDescent="0.3">
      <c r="A6" s="7">
        <v>0</v>
      </c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8">
        <v>9</v>
      </c>
      <c r="K6" s="11">
        <v>10</v>
      </c>
      <c r="L6" s="51">
        <v>11</v>
      </c>
      <c r="M6" s="51">
        <v>12</v>
      </c>
      <c r="N6" s="51">
        <v>13</v>
      </c>
      <c r="O6" s="51">
        <v>14</v>
      </c>
      <c r="P6" s="51">
        <v>15</v>
      </c>
      <c r="Q6" s="51">
        <v>16</v>
      </c>
      <c r="R6" s="14">
        <v>17</v>
      </c>
    </row>
    <row r="7" spans="1:18" x14ac:dyDescent="0.3">
      <c r="A7" s="16" t="s">
        <v>31</v>
      </c>
      <c r="B7" s="82">
        <v>5.58</v>
      </c>
      <c r="C7" s="82">
        <v>1.21</v>
      </c>
      <c r="D7" s="82"/>
      <c r="E7" s="26">
        <f>SUM(B7:D7)</f>
        <v>6.79</v>
      </c>
      <c r="F7" s="20">
        <f>E7*13/100</f>
        <v>0.88269999999999993</v>
      </c>
      <c r="G7" s="82">
        <v>2.85</v>
      </c>
      <c r="H7" s="82">
        <v>1.35</v>
      </c>
      <c r="I7" s="34">
        <v>1.19</v>
      </c>
      <c r="J7" s="69">
        <v>1.64</v>
      </c>
      <c r="K7" s="21">
        <f t="shared" ref="K7:K14" si="0">SUM(E7:J7)</f>
        <v>14.7027</v>
      </c>
      <c r="L7" s="90">
        <v>15.59</v>
      </c>
      <c r="M7" s="90">
        <v>2.02</v>
      </c>
      <c r="N7" s="90">
        <v>4.5599999999999996</v>
      </c>
      <c r="O7" s="90">
        <f>N7*13/100</f>
        <v>0.59279999999999999</v>
      </c>
      <c r="P7" s="90"/>
      <c r="Q7" s="90"/>
      <c r="R7" s="25">
        <f>SUM(L7:P7)</f>
        <v>22.762799999999999</v>
      </c>
    </row>
    <row r="8" spans="1:18" ht="33" customHeight="1" x14ac:dyDescent="0.3">
      <c r="A8" s="15" t="s">
        <v>18</v>
      </c>
      <c r="B8" s="30"/>
      <c r="C8" s="30"/>
      <c r="D8" s="30"/>
      <c r="E8" s="27">
        <f>SUM(B8:D8)</f>
        <v>0</v>
      </c>
      <c r="F8" s="20">
        <f t="shared" ref="F8:F14" si="1">E8*13/100</f>
        <v>0</v>
      </c>
      <c r="G8" s="30"/>
      <c r="H8" s="30"/>
      <c r="I8" s="30"/>
      <c r="J8" s="67"/>
      <c r="K8" s="21">
        <f t="shared" si="0"/>
        <v>0</v>
      </c>
      <c r="L8" s="90"/>
      <c r="M8" s="90"/>
      <c r="N8" s="90"/>
      <c r="O8" s="90"/>
      <c r="P8" s="91"/>
      <c r="Q8" s="90"/>
      <c r="R8" s="25">
        <f t="shared" ref="R8:R14" si="2">SUM(L8:P8)</f>
        <v>0</v>
      </c>
    </row>
    <row r="9" spans="1:18" x14ac:dyDescent="0.3">
      <c r="A9" s="1" t="s">
        <v>19</v>
      </c>
      <c r="B9" s="30">
        <v>5.58</v>
      </c>
      <c r="C9" s="30"/>
      <c r="D9" s="30"/>
      <c r="E9" s="27">
        <f>SUM(B9:D9)</f>
        <v>5.58</v>
      </c>
      <c r="F9" s="20">
        <f t="shared" si="1"/>
        <v>0.72540000000000004</v>
      </c>
      <c r="G9" s="30">
        <v>2.85</v>
      </c>
      <c r="H9" s="30">
        <v>1.35</v>
      </c>
      <c r="I9" s="30">
        <v>1.19</v>
      </c>
      <c r="J9" s="67">
        <v>1.64</v>
      </c>
      <c r="K9" s="21">
        <f t="shared" si="0"/>
        <v>13.3354</v>
      </c>
      <c r="L9" s="90">
        <v>15.59</v>
      </c>
      <c r="M9" s="90">
        <v>2.02</v>
      </c>
      <c r="N9" s="91"/>
      <c r="O9" s="91"/>
      <c r="P9" s="91"/>
      <c r="Q9" s="90"/>
      <c r="R9" s="25">
        <f t="shared" si="2"/>
        <v>17.61</v>
      </c>
    </row>
    <row r="10" spans="1:18" ht="27" x14ac:dyDescent="0.3">
      <c r="A10" s="16" t="s">
        <v>20</v>
      </c>
      <c r="B10" s="30">
        <v>3.34</v>
      </c>
      <c r="C10" s="30">
        <v>0.72</v>
      </c>
      <c r="D10" s="30"/>
      <c r="E10" s="27">
        <f t="shared" ref="E10:E14" si="3">SUM(B10:D10)</f>
        <v>4.0599999999999996</v>
      </c>
      <c r="F10" s="20">
        <f t="shared" si="1"/>
        <v>0.52779999999999994</v>
      </c>
      <c r="G10" s="82">
        <v>2.85</v>
      </c>
      <c r="H10" s="82">
        <v>1.35</v>
      </c>
      <c r="I10" s="29">
        <v>1.19</v>
      </c>
      <c r="J10" s="70">
        <v>1.64</v>
      </c>
      <c r="K10" s="21">
        <f t="shared" si="0"/>
        <v>11.617799999999999</v>
      </c>
      <c r="L10" s="90">
        <v>15.59</v>
      </c>
      <c r="M10" s="90">
        <v>2.02</v>
      </c>
      <c r="N10" s="90">
        <v>4.5599999999999996</v>
      </c>
      <c r="O10" s="90">
        <f t="shared" ref="O10" si="4">N10*13/100</f>
        <v>0.59279999999999999</v>
      </c>
      <c r="P10" s="90"/>
      <c r="Q10" s="90"/>
      <c r="R10" s="25">
        <f t="shared" si="2"/>
        <v>22.762799999999999</v>
      </c>
    </row>
    <row r="11" spans="1:18" ht="40.200000000000003" x14ac:dyDescent="0.3">
      <c r="A11" s="15" t="s">
        <v>21</v>
      </c>
      <c r="B11" s="30"/>
      <c r="C11" s="30"/>
      <c r="D11" s="30"/>
      <c r="E11" s="27">
        <f t="shared" si="3"/>
        <v>0</v>
      </c>
      <c r="F11" s="20">
        <f t="shared" si="1"/>
        <v>0</v>
      </c>
      <c r="G11" s="30"/>
      <c r="H11" s="30"/>
      <c r="I11" s="30"/>
      <c r="J11" s="67"/>
      <c r="K11" s="21">
        <f t="shared" si="0"/>
        <v>0</v>
      </c>
      <c r="L11" s="90"/>
      <c r="M11" s="90"/>
      <c r="N11" s="90"/>
      <c r="O11" s="90"/>
      <c r="P11" s="91"/>
      <c r="Q11" s="90"/>
      <c r="R11" s="25">
        <f t="shared" si="2"/>
        <v>0</v>
      </c>
    </row>
    <row r="12" spans="1:18" ht="27" x14ac:dyDescent="0.3">
      <c r="A12" s="15" t="s">
        <v>22</v>
      </c>
      <c r="B12" s="30">
        <v>3.34</v>
      </c>
      <c r="C12" s="30"/>
      <c r="D12" s="30"/>
      <c r="E12" s="27">
        <f t="shared" si="3"/>
        <v>3.34</v>
      </c>
      <c r="F12" s="20">
        <f t="shared" si="1"/>
        <v>0.43420000000000003</v>
      </c>
      <c r="G12" s="82">
        <v>2.85</v>
      </c>
      <c r="H12" s="82">
        <v>1.35</v>
      </c>
      <c r="I12" s="30">
        <v>1.19</v>
      </c>
      <c r="J12" s="67">
        <v>1.64</v>
      </c>
      <c r="K12" s="21">
        <f t="shared" si="0"/>
        <v>10.8042</v>
      </c>
      <c r="L12" s="90">
        <v>15.59</v>
      </c>
      <c r="M12" s="90">
        <v>2.02</v>
      </c>
      <c r="N12" s="91"/>
      <c r="O12" s="91"/>
      <c r="P12" s="91"/>
      <c r="Q12" s="90"/>
      <c r="R12" s="25">
        <f t="shared" si="2"/>
        <v>17.61</v>
      </c>
    </row>
    <row r="13" spans="1:18" ht="27.75" customHeight="1" x14ac:dyDescent="0.3">
      <c r="A13" s="15" t="s">
        <v>32</v>
      </c>
      <c r="B13" s="30">
        <v>8.66</v>
      </c>
      <c r="C13" s="30">
        <v>2.98</v>
      </c>
      <c r="D13" s="30"/>
      <c r="E13" s="27">
        <f t="shared" si="3"/>
        <v>11.64</v>
      </c>
      <c r="F13" s="20">
        <f t="shared" si="1"/>
        <v>1.5131999999999999</v>
      </c>
      <c r="G13" s="82">
        <v>2.85</v>
      </c>
      <c r="H13" s="82">
        <v>1.35</v>
      </c>
      <c r="I13" s="30">
        <v>1.19</v>
      </c>
      <c r="J13" s="67">
        <v>1.64</v>
      </c>
      <c r="K13" s="21">
        <f t="shared" si="0"/>
        <v>20.183200000000003</v>
      </c>
      <c r="L13" s="94">
        <v>15.59</v>
      </c>
      <c r="M13" s="94">
        <v>2.02</v>
      </c>
      <c r="N13" s="90">
        <v>4.5599999999999996</v>
      </c>
      <c r="O13" s="90">
        <f t="shared" ref="O13" si="5">N13*13/100</f>
        <v>0.59279999999999999</v>
      </c>
      <c r="P13" s="90"/>
      <c r="Q13" s="90"/>
      <c r="R13" s="25">
        <f t="shared" si="2"/>
        <v>22.762799999999999</v>
      </c>
    </row>
    <row r="14" spans="1:18" ht="27" x14ac:dyDescent="0.3">
      <c r="A14" s="31" t="s">
        <v>33</v>
      </c>
      <c r="B14" s="35">
        <v>8.66</v>
      </c>
      <c r="C14" s="35"/>
      <c r="D14" s="35"/>
      <c r="E14" s="28">
        <f t="shared" si="3"/>
        <v>8.66</v>
      </c>
      <c r="F14" s="22">
        <f t="shared" si="1"/>
        <v>1.1257999999999999</v>
      </c>
      <c r="G14" s="35">
        <v>2.85</v>
      </c>
      <c r="H14" s="35">
        <v>1.35</v>
      </c>
      <c r="I14" s="35">
        <v>1.19</v>
      </c>
      <c r="J14" s="68">
        <v>1.64</v>
      </c>
      <c r="K14" s="32">
        <f t="shared" si="0"/>
        <v>16.815799999999999</v>
      </c>
      <c r="L14" s="95">
        <v>15.59</v>
      </c>
      <c r="M14" s="79">
        <v>2.02</v>
      </c>
      <c r="N14" s="92"/>
      <c r="O14" s="93"/>
      <c r="P14" s="92"/>
      <c r="Q14" s="92"/>
      <c r="R14" s="33">
        <f t="shared" si="2"/>
        <v>17.61</v>
      </c>
    </row>
    <row r="16" spans="1:18" x14ac:dyDescent="0.3">
      <c r="D16" s="23" t="s">
        <v>51</v>
      </c>
    </row>
    <row r="17" spans="1:18" x14ac:dyDescent="0.3">
      <c r="A17" s="81" t="s">
        <v>39</v>
      </c>
    </row>
    <row r="19" spans="1:18" x14ac:dyDescent="0.3">
      <c r="A19" s="2" t="s">
        <v>0</v>
      </c>
      <c r="B19" s="3" t="s">
        <v>2</v>
      </c>
      <c r="C19" s="3" t="s">
        <v>4</v>
      </c>
      <c r="D19" s="110" t="s">
        <v>6</v>
      </c>
      <c r="E19" s="3" t="s">
        <v>7</v>
      </c>
      <c r="F19" s="3" t="s">
        <v>9</v>
      </c>
      <c r="G19" s="3" t="s">
        <v>10</v>
      </c>
      <c r="H19" s="3" t="s">
        <v>12</v>
      </c>
      <c r="I19" s="112" t="s">
        <v>14</v>
      </c>
      <c r="J19" s="113"/>
      <c r="K19" s="9" t="s">
        <v>15</v>
      </c>
      <c r="L19" s="41" t="s">
        <v>26</v>
      </c>
      <c r="M19" s="17" t="s">
        <v>9</v>
      </c>
      <c r="N19" s="41" t="s">
        <v>28</v>
      </c>
      <c r="O19" s="17" t="s">
        <v>9</v>
      </c>
      <c r="P19" s="41" t="s">
        <v>28</v>
      </c>
      <c r="Q19" s="17" t="s">
        <v>9</v>
      </c>
      <c r="R19" s="12" t="s">
        <v>25</v>
      </c>
    </row>
    <row r="20" spans="1:18" x14ac:dyDescent="0.3">
      <c r="A20" s="4" t="s">
        <v>1</v>
      </c>
      <c r="B20" s="5" t="s">
        <v>3</v>
      </c>
      <c r="C20" s="5" t="s">
        <v>5</v>
      </c>
      <c r="D20" s="111"/>
      <c r="E20" s="5" t="s">
        <v>8</v>
      </c>
      <c r="F20" s="5"/>
      <c r="G20" s="5" t="s">
        <v>11</v>
      </c>
      <c r="H20" s="5" t="s">
        <v>13</v>
      </c>
      <c r="I20" s="6" t="s">
        <v>36</v>
      </c>
      <c r="J20" s="6" t="s">
        <v>37</v>
      </c>
      <c r="K20" s="10" t="s">
        <v>16</v>
      </c>
      <c r="L20" s="46" t="s">
        <v>27</v>
      </c>
      <c r="M20" s="46"/>
      <c r="N20" s="46" t="s">
        <v>29</v>
      </c>
      <c r="O20" s="46"/>
      <c r="P20" s="46" t="s">
        <v>30</v>
      </c>
      <c r="Q20" s="46"/>
      <c r="R20" s="13" t="s">
        <v>17</v>
      </c>
    </row>
    <row r="21" spans="1:18" x14ac:dyDescent="0.3">
      <c r="A21" s="7">
        <v>0</v>
      </c>
      <c r="B21" s="8">
        <v>1</v>
      </c>
      <c r="C21" s="8">
        <v>2</v>
      </c>
      <c r="D21" s="8">
        <v>3</v>
      </c>
      <c r="E21" s="8">
        <v>4</v>
      </c>
      <c r="F21" s="8">
        <v>5</v>
      </c>
      <c r="G21" s="8">
        <v>6</v>
      </c>
      <c r="H21" s="8">
        <v>7</v>
      </c>
      <c r="I21" s="8">
        <v>8</v>
      </c>
      <c r="J21" s="8">
        <v>9</v>
      </c>
      <c r="K21" s="11">
        <v>10</v>
      </c>
      <c r="L21" s="51">
        <v>11</v>
      </c>
      <c r="M21" s="51">
        <v>12</v>
      </c>
      <c r="N21" s="51">
        <v>13</v>
      </c>
      <c r="O21" s="51">
        <v>14</v>
      </c>
      <c r="P21" s="51">
        <v>15</v>
      </c>
      <c r="Q21" s="51">
        <v>16</v>
      </c>
      <c r="R21" s="14">
        <v>17</v>
      </c>
    </row>
    <row r="22" spans="1:18" x14ac:dyDescent="0.3">
      <c r="A22" s="16" t="s">
        <v>31</v>
      </c>
      <c r="B22" s="82">
        <f>B7/7.5345</f>
        <v>0.74059327095361338</v>
      </c>
      <c r="C22" s="82">
        <f t="shared" ref="C22" si="6">C7/7.5345</f>
        <v>0.16059459818169752</v>
      </c>
      <c r="D22" s="82"/>
      <c r="E22" s="26">
        <f>SUM(B22:D22)</f>
        <v>0.9011878691353109</v>
      </c>
      <c r="F22" s="20">
        <f>E22*13/100</f>
        <v>0.11715442298759042</v>
      </c>
      <c r="G22" s="82">
        <f t="shared" ref="G22:J22" si="7">G7/7.5345</f>
        <v>0.37826000398168425</v>
      </c>
      <c r="H22" s="82">
        <f t="shared" si="7"/>
        <v>0.17917579135974518</v>
      </c>
      <c r="I22" s="82">
        <f t="shared" si="7"/>
        <v>0.15794014201340498</v>
      </c>
      <c r="J22" s="82">
        <f t="shared" si="7"/>
        <v>0.21766540579998669</v>
      </c>
      <c r="K22" s="21">
        <f t="shared" ref="K22:K29" si="8">SUM(E22:J22)</f>
        <v>1.9513836352777223</v>
      </c>
      <c r="L22" s="82">
        <f t="shared" ref="L22:O22" si="9">L7/7.5345</f>
        <v>2.06914858318402</v>
      </c>
      <c r="M22" s="82">
        <f t="shared" si="9"/>
        <v>0.26810007299754463</v>
      </c>
      <c r="N22" s="82">
        <f t="shared" si="9"/>
        <v>0.60521600637069473</v>
      </c>
      <c r="O22" s="82">
        <f t="shared" si="9"/>
        <v>7.8678080828190319E-2</v>
      </c>
      <c r="P22" s="82"/>
      <c r="Q22" s="82"/>
      <c r="R22" s="25">
        <f>SUM(L22:P22)</f>
        <v>3.0211427433804494</v>
      </c>
    </row>
    <row r="23" spans="1:18" ht="27" x14ac:dyDescent="0.3">
      <c r="A23" s="15" t="s">
        <v>18</v>
      </c>
      <c r="B23" s="82"/>
      <c r="C23" s="82"/>
      <c r="D23" s="82"/>
      <c r="E23" s="27">
        <f>SUM(B23:D23)</f>
        <v>0</v>
      </c>
      <c r="F23" s="20">
        <f t="shared" ref="F23:F29" si="10">E23*13/100</f>
        <v>0</v>
      </c>
      <c r="G23" s="82">
        <f t="shared" ref="G23:J23" si="11">G8/7.5345</f>
        <v>0</v>
      </c>
      <c r="H23" s="82">
        <f t="shared" si="11"/>
        <v>0</v>
      </c>
      <c r="I23" s="82">
        <f t="shared" si="11"/>
        <v>0</v>
      </c>
      <c r="J23" s="82">
        <f t="shared" si="11"/>
        <v>0</v>
      </c>
      <c r="K23" s="21">
        <f t="shared" si="8"/>
        <v>0</v>
      </c>
      <c r="L23" s="82"/>
      <c r="M23" s="82"/>
      <c r="N23" s="82"/>
      <c r="O23" s="82"/>
      <c r="P23" s="82"/>
      <c r="Q23" s="82"/>
      <c r="R23" s="25">
        <f t="shared" ref="R23:R29" si="12">SUM(L23:P23)</f>
        <v>0</v>
      </c>
    </row>
    <row r="24" spans="1:18" x14ac:dyDescent="0.3">
      <c r="A24" s="1" t="s">
        <v>19</v>
      </c>
      <c r="B24" s="82">
        <f t="shared" ref="B24" si="13">B9/7.5345</f>
        <v>0.74059327095361338</v>
      </c>
      <c r="C24" s="82"/>
      <c r="D24" s="82"/>
      <c r="E24" s="27">
        <f>SUM(B24:D24)</f>
        <v>0.74059327095361338</v>
      </c>
      <c r="F24" s="20">
        <f t="shared" si="10"/>
        <v>9.6277125223969751E-2</v>
      </c>
      <c r="G24" s="82">
        <f t="shared" ref="G24:J24" si="14">G9/7.5345</f>
        <v>0.37826000398168425</v>
      </c>
      <c r="H24" s="82">
        <f t="shared" si="14"/>
        <v>0.17917579135974518</v>
      </c>
      <c r="I24" s="82">
        <f t="shared" si="14"/>
        <v>0.15794014201340498</v>
      </c>
      <c r="J24" s="82">
        <f t="shared" si="14"/>
        <v>0.21766540579998669</v>
      </c>
      <c r="K24" s="21">
        <f t="shared" si="8"/>
        <v>1.7699117393324042</v>
      </c>
      <c r="L24" s="82">
        <f t="shared" ref="L24:O24" si="15">L9/7.5345</f>
        <v>2.06914858318402</v>
      </c>
      <c r="M24" s="82">
        <f t="shared" si="15"/>
        <v>0.26810007299754463</v>
      </c>
      <c r="N24" s="82">
        <f t="shared" si="15"/>
        <v>0</v>
      </c>
      <c r="O24" s="82">
        <f t="shared" si="15"/>
        <v>0</v>
      </c>
      <c r="P24" s="82"/>
      <c r="Q24" s="82"/>
      <c r="R24" s="25">
        <f t="shared" si="12"/>
        <v>2.3372486561815644</v>
      </c>
    </row>
    <row r="25" spans="1:18" ht="27" x14ac:dyDescent="0.3">
      <c r="A25" s="16" t="s">
        <v>20</v>
      </c>
      <c r="B25" s="82">
        <f t="shared" ref="B25:C25" si="16">B10/7.5345</f>
        <v>0.443294180104851</v>
      </c>
      <c r="C25" s="82">
        <f t="shared" si="16"/>
        <v>9.5560422058530756E-2</v>
      </c>
      <c r="D25" s="82"/>
      <c r="E25" s="27">
        <f t="shared" ref="E25:E29" si="17">SUM(B25:D25)</f>
        <v>0.53885460216338177</v>
      </c>
      <c r="F25" s="20">
        <f t="shared" si="10"/>
        <v>7.0051098281239635E-2</v>
      </c>
      <c r="G25" s="82">
        <f t="shared" ref="G25:J25" si="18">G10/7.5345</f>
        <v>0.37826000398168425</v>
      </c>
      <c r="H25" s="82">
        <f t="shared" si="18"/>
        <v>0.17917579135974518</v>
      </c>
      <c r="I25" s="82">
        <f t="shared" si="18"/>
        <v>0.15794014201340498</v>
      </c>
      <c r="J25" s="82">
        <f t="shared" si="18"/>
        <v>0.21766540579998669</v>
      </c>
      <c r="K25" s="21">
        <f t="shared" si="8"/>
        <v>1.5419470435994427</v>
      </c>
      <c r="L25" s="82">
        <f t="shared" ref="L25:O25" si="19">L10/7.5345</f>
        <v>2.06914858318402</v>
      </c>
      <c r="M25" s="82">
        <f t="shared" si="19"/>
        <v>0.26810007299754463</v>
      </c>
      <c r="N25" s="82">
        <f t="shared" si="19"/>
        <v>0.60521600637069473</v>
      </c>
      <c r="O25" s="82">
        <f t="shared" si="19"/>
        <v>7.8678080828190319E-2</v>
      </c>
      <c r="P25" s="82"/>
      <c r="Q25" s="82"/>
      <c r="R25" s="25">
        <f t="shared" si="12"/>
        <v>3.0211427433804494</v>
      </c>
    </row>
    <row r="26" spans="1:18" ht="40.200000000000003" x14ac:dyDescent="0.3">
      <c r="A26" s="15" t="s">
        <v>21</v>
      </c>
      <c r="B26" s="82"/>
      <c r="C26" s="82"/>
      <c r="D26" s="82"/>
      <c r="E26" s="27">
        <f t="shared" si="17"/>
        <v>0</v>
      </c>
      <c r="F26" s="20">
        <f t="shared" si="10"/>
        <v>0</v>
      </c>
      <c r="G26" s="82"/>
      <c r="H26" s="82"/>
      <c r="I26" s="82"/>
      <c r="J26" s="82"/>
      <c r="K26" s="21">
        <f t="shared" si="8"/>
        <v>0</v>
      </c>
      <c r="L26" s="82"/>
      <c r="M26" s="82"/>
      <c r="N26" s="82"/>
      <c r="O26" s="82"/>
      <c r="P26" s="82"/>
      <c r="Q26" s="82"/>
      <c r="R26" s="25">
        <f t="shared" si="12"/>
        <v>0</v>
      </c>
    </row>
    <row r="27" spans="1:18" ht="27" x14ac:dyDescent="0.3">
      <c r="A27" s="15" t="s">
        <v>22</v>
      </c>
      <c r="B27" s="82">
        <f t="shared" ref="B27" si="20">B12/7.5345</f>
        <v>0.443294180104851</v>
      </c>
      <c r="C27" s="82"/>
      <c r="D27" s="82"/>
      <c r="E27" s="27">
        <f t="shared" si="17"/>
        <v>0.443294180104851</v>
      </c>
      <c r="F27" s="20">
        <f t="shared" si="10"/>
        <v>5.7628243413630632E-2</v>
      </c>
      <c r="G27" s="82">
        <f t="shared" ref="G27:J27" si="21">G12/7.5345</f>
        <v>0.37826000398168425</v>
      </c>
      <c r="H27" s="82">
        <f t="shared" si="21"/>
        <v>0.17917579135974518</v>
      </c>
      <c r="I27" s="82">
        <f t="shared" si="21"/>
        <v>0.15794014201340498</v>
      </c>
      <c r="J27" s="82">
        <f t="shared" si="21"/>
        <v>0.21766540579998669</v>
      </c>
      <c r="K27" s="21">
        <f t="shared" si="8"/>
        <v>1.4339637666733027</v>
      </c>
      <c r="L27" s="82">
        <f t="shared" ref="L27:M27" si="22">L12/7.5345</f>
        <v>2.06914858318402</v>
      </c>
      <c r="M27" s="82">
        <f t="shared" si="22"/>
        <v>0.26810007299754463</v>
      </c>
      <c r="N27" s="82"/>
      <c r="O27" s="82"/>
      <c r="P27" s="82"/>
      <c r="Q27" s="82"/>
      <c r="R27" s="25">
        <f t="shared" si="12"/>
        <v>2.3372486561815644</v>
      </c>
    </row>
    <row r="28" spans="1:18" ht="27" x14ac:dyDescent="0.3">
      <c r="A28" s="15" t="s">
        <v>32</v>
      </c>
      <c r="B28" s="82">
        <f t="shared" ref="B28:C28" si="23">B13/7.5345</f>
        <v>1.1493795208706616</v>
      </c>
      <c r="C28" s="82">
        <f t="shared" si="23"/>
        <v>0.39551396907558561</v>
      </c>
      <c r="D28" s="82"/>
      <c r="E28" s="27">
        <f t="shared" si="17"/>
        <v>1.5448934899462472</v>
      </c>
      <c r="F28" s="20">
        <f t="shared" si="10"/>
        <v>0.20083615369301214</v>
      </c>
      <c r="G28" s="82">
        <f t="shared" ref="G28:J28" si="24">G13/7.5345</f>
        <v>0.37826000398168425</v>
      </c>
      <c r="H28" s="82">
        <f t="shared" si="24"/>
        <v>0.17917579135974518</v>
      </c>
      <c r="I28" s="82">
        <f t="shared" si="24"/>
        <v>0.15794014201340498</v>
      </c>
      <c r="J28" s="82">
        <f t="shared" si="24"/>
        <v>0.21766540579998669</v>
      </c>
      <c r="K28" s="21">
        <f t="shared" si="8"/>
        <v>2.6787709867940803</v>
      </c>
      <c r="L28" s="82">
        <f t="shared" ref="L28:O28" si="25">L13/7.5345</f>
        <v>2.06914858318402</v>
      </c>
      <c r="M28" s="82">
        <f t="shared" si="25"/>
        <v>0.26810007299754463</v>
      </c>
      <c r="N28" s="82">
        <f t="shared" si="25"/>
        <v>0.60521600637069473</v>
      </c>
      <c r="O28" s="82">
        <f t="shared" si="25"/>
        <v>7.8678080828190319E-2</v>
      </c>
      <c r="P28" s="82"/>
      <c r="Q28" s="82"/>
      <c r="R28" s="25">
        <f t="shared" si="12"/>
        <v>3.0211427433804494</v>
      </c>
    </row>
    <row r="29" spans="1:18" ht="27" x14ac:dyDescent="0.3">
      <c r="A29" s="31" t="s">
        <v>33</v>
      </c>
      <c r="B29" s="83">
        <f t="shared" ref="B29" si="26">B14/7.5345</f>
        <v>1.1493795208706616</v>
      </c>
      <c r="C29" s="83"/>
      <c r="D29" s="83"/>
      <c r="E29" s="28">
        <f t="shared" si="17"/>
        <v>1.1493795208706616</v>
      </c>
      <c r="F29" s="22">
        <f t="shared" si="10"/>
        <v>0.149419337713186</v>
      </c>
      <c r="G29" s="83">
        <f t="shared" ref="G29:J29" si="27">G14/7.5345</f>
        <v>0.37826000398168425</v>
      </c>
      <c r="H29" s="83">
        <f t="shared" si="27"/>
        <v>0.17917579135974518</v>
      </c>
      <c r="I29" s="83">
        <f t="shared" si="27"/>
        <v>0.15794014201340498</v>
      </c>
      <c r="J29" s="83">
        <f t="shared" si="27"/>
        <v>0.21766540579998669</v>
      </c>
      <c r="K29" s="32">
        <f t="shared" si="8"/>
        <v>2.2318402017386689</v>
      </c>
      <c r="L29" s="83">
        <f t="shared" ref="L29:M29" si="28">L14/7.5345</f>
        <v>2.06914858318402</v>
      </c>
      <c r="M29" s="83">
        <f t="shared" si="28"/>
        <v>0.26810007299754463</v>
      </c>
      <c r="N29" s="83"/>
      <c r="O29" s="83"/>
      <c r="P29" s="83"/>
      <c r="Q29" s="83"/>
      <c r="R29" s="33">
        <f t="shared" si="12"/>
        <v>2.3372486561815644</v>
      </c>
    </row>
  </sheetData>
  <mergeCells count="4">
    <mergeCell ref="D4:D5"/>
    <mergeCell ref="I4:J4"/>
    <mergeCell ref="D19:D20"/>
    <mergeCell ref="I19:J19"/>
  </mergeCells>
  <pageMargins left="0.7" right="0.7" top="0.75" bottom="0.75" header="0.3" footer="0.3"/>
  <pageSetup paperSize="9" scale="5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29"/>
  <sheetViews>
    <sheetView topLeftCell="A10" workbookViewId="0">
      <selection activeCell="R15" sqref="R15"/>
    </sheetView>
  </sheetViews>
  <sheetFormatPr defaultRowHeight="14.4" x14ac:dyDescent="0.3"/>
  <cols>
    <col min="1" max="1" width="23.109375" customWidth="1"/>
    <col min="2" max="2" width="13.109375" bestFit="1" customWidth="1"/>
    <col min="3" max="3" width="14.33203125" bestFit="1" customWidth="1"/>
    <col min="4" max="4" width="12.5546875" customWidth="1"/>
    <col min="7" max="7" width="12.6640625" bestFit="1" customWidth="1"/>
    <col min="8" max="8" width="10.33203125" bestFit="1" customWidth="1"/>
    <col min="9" max="9" width="11.5546875" customWidth="1"/>
    <col min="10" max="10" width="12.44140625" customWidth="1"/>
    <col min="11" max="11" width="23.109375" bestFit="1" customWidth="1"/>
    <col min="12" max="12" width="13.88671875" customWidth="1"/>
    <col min="13" max="13" width="9.6640625" customWidth="1"/>
    <col min="14" max="14" width="9.33203125" customWidth="1"/>
    <col min="15" max="15" width="6.5546875" customWidth="1"/>
    <col min="16" max="16" width="11.44140625" customWidth="1"/>
    <col min="17" max="17" width="8.33203125" customWidth="1"/>
    <col min="18" max="18" width="23.33203125" customWidth="1"/>
  </cols>
  <sheetData>
    <row r="1" spans="1:18" x14ac:dyDescent="0.3">
      <c r="A1" s="75" t="s">
        <v>35</v>
      </c>
    </row>
    <row r="2" spans="1:18" x14ac:dyDescent="0.3">
      <c r="D2" s="23" t="s">
        <v>43</v>
      </c>
      <c r="E2" s="24"/>
      <c r="F2" s="24"/>
      <c r="G2" s="24"/>
      <c r="H2" s="24"/>
      <c r="I2" s="24"/>
    </row>
    <row r="4" spans="1:18" x14ac:dyDescent="0.3">
      <c r="A4" s="2" t="s">
        <v>0</v>
      </c>
      <c r="B4" s="3" t="s">
        <v>2</v>
      </c>
      <c r="C4" s="3" t="s">
        <v>4</v>
      </c>
      <c r="D4" s="110" t="s">
        <v>6</v>
      </c>
      <c r="E4" s="3" t="s">
        <v>7</v>
      </c>
      <c r="F4" s="3" t="s">
        <v>9</v>
      </c>
      <c r="G4" s="3" t="s">
        <v>10</v>
      </c>
      <c r="H4" s="3" t="s">
        <v>12</v>
      </c>
      <c r="I4" s="112" t="s">
        <v>14</v>
      </c>
      <c r="J4" s="113"/>
      <c r="K4" s="9" t="s">
        <v>15</v>
      </c>
      <c r="L4" s="41" t="s">
        <v>26</v>
      </c>
      <c r="M4" s="17" t="s">
        <v>9</v>
      </c>
      <c r="N4" s="41" t="s">
        <v>28</v>
      </c>
      <c r="O4" s="17" t="s">
        <v>9</v>
      </c>
      <c r="P4" s="41" t="s">
        <v>28</v>
      </c>
      <c r="Q4" s="17" t="s">
        <v>9</v>
      </c>
      <c r="R4" s="12" t="s">
        <v>25</v>
      </c>
    </row>
    <row r="5" spans="1:18" x14ac:dyDescent="0.3">
      <c r="A5" s="4" t="s">
        <v>1</v>
      </c>
      <c r="B5" s="5" t="s">
        <v>3</v>
      </c>
      <c r="C5" s="5" t="s">
        <v>5</v>
      </c>
      <c r="D5" s="111"/>
      <c r="E5" s="5" t="s">
        <v>8</v>
      </c>
      <c r="F5" s="5"/>
      <c r="G5" s="5" t="s">
        <v>11</v>
      </c>
      <c r="H5" s="5" t="s">
        <v>13</v>
      </c>
      <c r="I5" s="6" t="s">
        <v>36</v>
      </c>
      <c r="J5" s="6" t="s">
        <v>37</v>
      </c>
      <c r="K5" s="10" t="s">
        <v>16</v>
      </c>
      <c r="L5" s="46" t="s">
        <v>27</v>
      </c>
      <c r="M5" s="46"/>
      <c r="N5" s="46" t="s">
        <v>29</v>
      </c>
      <c r="O5" s="46"/>
      <c r="P5" s="46" t="s">
        <v>30</v>
      </c>
      <c r="Q5" s="46"/>
      <c r="R5" s="13" t="s">
        <v>17</v>
      </c>
    </row>
    <row r="6" spans="1:18" ht="15.75" customHeight="1" x14ac:dyDescent="0.3">
      <c r="A6" s="7">
        <v>0</v>
      </c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8">
        <v>9</v>
      </c>
      <c r="K6" s="11">
        <v>10</v>
      </c>
      <c r="L6" s="51">
        <v>11</v>
      </c>
      <c r="M6" s="51">
        <v>12</v>
      </c>
      <c r="N6" s="51">
        <v>13</v>
      </c>
      <c r="O6" s="51">
        <v>14</v>
      </c>
      <c r="P6" s="51">
        <v>15</v>
      </c>
      <c r="Q6" s="51">
        <v>16</v>
      </c>
      <c r="R6" s="14">
        <v>17</v>
      </c>
    </row>
    <row r="7" spans="1:18" x14ac:dyDescent="0.3">
      <c r="A7" s="16" t="s">
        <v>31</v>
      </c>
      <c r="B7" s="82">
        <v>5.58</v>
      </c>
      <c r="C7" s="82">
        <v>1.21</v>
      </c>
      <c r="D7" s="82"/>
      <c r="E7" s="26">
        <f>SUM(B7:D7)</f>
        <v>6.79</v>
      </c>
      <c r="F7" s="20">
        <f>E7*13/100</f>
        <v>0.88269999999999993</v>
      </c>
      <c r="G7" s="82">
        <v>2.85</v>
      </c>
      <c r="H7" s="82">
        <v>1.35</v>
      </c>
      <c r="I7" s="34">
        <v>1.19</v>
      </c>
      <c r="J7" s="69">
        <v>0.81</v>
      </c>
      <c r="K7" s="21">
        <f t="shared" ref="K7:K14" si="0">SUM(E7:J7)</f>
        <v>13.8727</v>
      </c>
      <c r="L7" s="90">
        <v>15.59</v>
      </c>
      <c r="M7" s="90">
        <v>2.02</v>
      </c>
      <c r="N7" s="90">
        <v>4.5599999999999996</v>
      </c>
      <c r="O7" s="90">
        <f>N7*13/100</f>
        <v>0.59279999999999999</v>
      </c>
      <c r="P7" s="90"/>
      <c r="Q7" s="90"/>
      <c r="R7" s="25">
        <f>SUM(L7:P7)</f>
        <v>22.762799999999999</v>
      </c>
    </row>
    <row r="8" spans="1:18" ht="33" customHeight="1" x14ac:dyDescent="0.3">
      <c r="A8" s="15" t="s">
        <v>18</v>
      </c>
      <c r="B8" s="30"/>
      <c r="C8" s="30"/>
      <c r="D8" s="30"/>
      <c r="E8" s="27">
        <f>SUM(B8:D8)</f>
        <v>0</v>
      </c>
      <c r="F8" s="20">
        <f t="shared" ref="F8:F14" si="1">E8*13/100</f>
        <v>0</v>
      </c>
      <c r="G8" s="30"/>
      <c r="H8" s="30"/>
      <c r="I8" s="30"/>
      <c r="J8" s="67"/>
      <c r="K8" s="21">
        <f t="shared" si="0"/>
        <v>0</v>
      </c>
      <c r="L8" s="90"/>
      <c r="M8" s="90"/>
      <c r="N8" s="90"/>
      <c r="O8" s="90"/>
      <c r="P8" s="91"/>
      <c r="Q8" s="90"/>
      <c r="R8" s="25">
        <f t="shared" ref="R8:R14" si="2">SUM(L8:P8)</f>
        <v>0</v>
      </c>
    </row>
    <row r="9" spans="1:18" x14ac:dyDescent="0.3">
      <c r="A9" s="1" t="s">
        <v>19</v>
      </c>
      <c r="B9" s="30">
        <v>5.58</v>
      </c>
      <c r="C9" s="30"/>
      <c r="D9" s="30"/>
      <c r="E9" s="27">
        <f>SUM(B9:D9)</f>
        <v>5.58</v>
      </c>
      <c r="F9" s="20">
        <f t="shared" si="1"/>
        <v>0.72540000000000004</v>
      </c>
      <c r="G9" s="30">
        <v>2.85</v>
      </c>
      <c r="H9" s="30">
        <v>1.35</v>
      </c>
      <c r="I9" s="30">
        <v>1.19</v>
      </c>
      <c r="J9" s="67">
        <v>0.81</v>
      </c>
      <c r="K9" s="21">
        <f t="shared" si="0"/>
        <v>12.5054</v>
      </c>
      <c r="L9" s="90">
        <v>15.59</v>
      </c>
      <c r="M9" s="90">
        <v>2.02</v>
      </c>
      <c r="N9" s="91"/>
      <c r="O9" s="91"/>
      <c r="P9" s="91"/>
      <c r="Q9" s="90"/>
      <c r="R9" s="25">
        <f t="shared" si="2"/>
        <v>17.61</v>
      </c>
    </row>
    <row r="10" spans="1:18" ht="27" x14ac:dyDescent="0.3">
      <c r="A10" s="16" t="s">
        <v>20</v>
      </c>
      <c r="B10" s="30">
        <v>3.34</v>
      </c>
      <c r="C10" s="30">
        <v>0.72</v>
      </c>
      <c r="D10" s="30"/>
      <c r="E10" s="27">
        <f t="shared" ref="E10:E14" si="3">SUM(B10:D10)</f>
        <v>4.0599999999999996</v>
      </c>
      <c r="F10" s="20">
        <f t="shared" si="1"/>
        <v>0.52779999999999994</v>
      </c>
      <c r="G10" s="82">
        <v>2.85</v>
      </c>
      <c r="H10" s="82">
        <v>1.35</v>
      </c>
      <c r="I10" s="29">
        <v>1.19</v>
      </c>
      <c r="J10" s="70">
        <v>0.81</v>
      </c>
      <c r="K10" s="21">
        <f t="shared" si="0"/>
        <v>10.787799999999999</v>
      </c>
      <c r="L10" s="90">
        <v>15.59</v>
      </c>
      <c r="M10" s="90">
        <v>2.02</v>
      </c>
      <c r="N10" s="90">
        <v>4.5599999999999996</v>
      </c>
      <c r="O10" s="90">
        <f t="shared" ref="O10" si="4">N10*13/100</f>
        <v>0.59279999999999999</v>
      </c>
      <c r="P10" s="90"/>
      <c r="Q10" s="90"/>
      <c r="R10" s="25">
        <f t="shared" si="2"/>
        <v>22.762799999999999</v>
      </c>
    </row>
    <row r="11" spans="1:18" ht="40.200000000000003" x14ac:dyDescent="0.3">
      <c r="A11" s="15" t="s">
        <v>21</v>
      </c>
      <c r="B11" s="30"/>
      <c r="C11" s="30"/>
      <c r="D11" s="30"/>
      <c r="E11" s="27">
        <f t="shared" si="3"/>
        <v>0</v>
      </c>
      <c r="F11" s="20">
        <f t="shared" si="1"/>
        <v>0</v>
      </c>
      <c r="G11" s="30"/>
      <c r="H11" s="30"/>
      <c r="I11" s="30"/>
      <c r="J11" s="67"/>
      <c r="K11" s="21">
        <f t="shared" si="0"/>
        <v>0</v>
      </c>
      <c r="L11" s="90"/>
      <c r="M11" s="90"/>
      <c r="N11" s="90"/>
      <c r="O11" s="90"/>
      <c r="P11" s="91"/>
      <c r="Q11" s="90"/>
      <c r="R11" s="25">
        <f t="shared" si="2"/>
        <v>0</v>
      </c>
    </row>
    <row r="12" spans="1:18" ht="27" x14ac:dyDescent="0.3">
      <c r="A12" s="15" t="s">
        <v>22</v>
      </c>
      <c r="B12" s="30">
        <v>3.34</v>
      </c>
      <c r="C12" s="30"/>
      <c r="D12" s="30"/>
      <c r="E12" s="27">
        <f t="shared" si="3"/>
        <v>3.34</v>
      </c>
      <c r="F12" s="20">
        <f t="shared" si="1"/>
        <v>0.43420000000000003</v>
      </c>
      <c r="G12" s="82">
        <v>2.85</v>
      </c>
      <c r="H12" s="82">
        <v>1.35</v>
      </c>
      <c r="I12" s="30">
        <v>1.19</v>
      </c>
      <c r="J12" s="67">
        <v>0.81</v>
      </c>
      <c r="K12" s="21">
        <f t="shared" si="0"/>
        <v>9.9741999999999997</v>
      </c>
      <c r="L12" s="90">
        <v>15.59</v>
      </c>
      <c r="M12" s="90">
        <v>2.02</v>
      </c>
      <c r="N12" s="91"/>
      <c r="O12" s="91"/>
      <c r="P12" s="91"/>
      <c r="Q12" s="90"/>
      <c r="R12" s="25">
        <f t="shared" si="2"/>
        <v>17.61</v>
      </c>
    </row>
    <row r="13" spans="1:18" ht="27.75" customHeight="1" x14ac:dyDescent="0.3">
      <c r="A13" s="15" t="s">
        <v>32</v>
      </c>
      <c r="B13" s="30">
        <v>8.66</v>
      </c>
      <c r="C13" s="30">
        <v>2.98</v>
      </c>
      <c r="D13" s="30"/>
      <c r="E13" s="27">
        <f t="shared" si="3"/>
        <v>11.64</v>
      </c>
      <c r="F13" s="20">
        <f t="shared" si="1"/>
        <v>1.5131999999999999</v>
      </c>
      <c r="G13" s="82">
        <v>2.85</v>
      </c>
      <c r="H13" s="82">
        <v>1.35</v>
      </c>
      <c r="I13" s="30">
        <v>1.19</v>
      </c>
      <c r="J13" s="67">
        <v>0.81</v>
      </c>
      <c r="K13" s="21">
        <f t="shared" si="0"/>
        <v>19.353200000000001</v>
      </c>
      <c r="L13" s="94">
        <v>15.59</v>
      </c>
      <c r="M13" s="94">
        <v>2.02</v>
      </c>
      <c r="N13" s="90">
        <v>4.5599999999999996</v>
      </c>
      <c r="O13" s="90">
        <f t="shared" ref="O13" si="5">N13*13/100</f>
        <v>0.59279999999999999</v>
      </c>
      <c r="P13" s="90"/>
      <c r="Q13" s="90"/>
      <c r="R13" s="25">
        <f t="shared" si="2"/>
        <v>22.762799999999999</v>
      </c>
    </row>
    <row r="14" spans="1:18" ht="27" x14ac:dyDescent="0.3">
      <c r="A14" s="31" t="s">
        <v>33</v>
      </c>
      <c r="B14" s="35">
        <v>8.66</v>
      </c>
      <c r="C14" s="35"/>
      <c r="D14" s="35"/>
      <c r="E14" s="28">
        <f t="shared" si="3"/>
        <v>8.66</v>
      </c>
      <c r="F14" s="22">
        <f t="shared" si="1"/>
        <v>1.1257999999999999</v>
      </c>
      <c r="G14" s="35">
        <v>2.85</v>
      </c>
      <c r="H14" s="35">
        <v>1.35</v>
      </c>
      <c r="I14" s="35">
        <v>1.19</v>
      </c>
      <c r="J14" s="68">
        <v>0.81</v>
      </c>
      <c r="K14" s="32">
        <f t="shared" si="0"/>
        <v>15.985799999999999</v>
      </c>
      <c r="L14" s="95">
        <v>15.59</v>
      </c>
      <c r="M14" s="79">
        <v>2.02</v>
      </c>
      <c r="N14" s="92"/>
      <c r="O14" s="93"/>
      <c r="P14" s="92"/>
      <c r="Q14" s="92"/>
      <c r="R14" s="33">
        <f t="shared" si="2"/>
        <v>17.61</v>
      </c>
    </row>
    <row r="15" spans="1:18" x14ac:dyDescent="0.3">
      <c r="A15" s="99"/>
      <c r="B15" s="100"/>
      <c r="C15" s="100"/>
      <c r="D15" s="100"/>
      <c r="E15" s="101"/>
      <c r="F15" s="102"/>
      <c r="G15" s="100"/>
      <c r="H15" s="100"/>
      <c r="I15" s="100"/>
      <c r="J15" s="100"/>
      <c r="K15" s="108"/>
      <c r="L15" s="106"/>
      <c r="M15" s="106"/>
      <c r="N15" s="107"/>
      <c r="O15" s="107"/>
      <c r="P15" s="107"/>
      <c r="Q15" s="107"/>
      <c r="R15" s="108"/>
    </row>
    <row r="16" spans="1:18" x14ac:dyDescent="0.3">
      <c r="D16" s="23" t="s">
        <v>50</v>
      </c>
    </row>
    <row r="17" spans="1:18" x14ac:dyDescent="0.3">
      <c r="A17" s="81" t="s">
        <v>39</v>
      </c>
    </row>
    <row r="19" spans="1:18" x14ac:dyDescent="0.3">
      <c r="A19" s="2" t="s">
        <v>0</v>
      </c>
      <c r="B19" s="3" t="s">
        <v>2</v>
      </c>
      <c r="C19" s="3" t="s">
        <v>4</v>
      </c>
      <c r="D19" s="110" t="s">
        <v>6</v>
      </c>
      <c r="E19" s="3" t="s">
        <v>7</v>
      </c>
      <c r="F19" s="3" t="s">
        <v>9</v>
      </c>
      <c r="G19" s="3" t="s">
        <v>10</v>
      </c>
      <c r="H19" s="3" t="s">
        <v>12</v>
      </c>
      <c r="I19" s="112" t="s">
        <v>14</v>
      </c>
      <c r="J19" s="113"/>
      <c r="K19" s="9" t="s">
        <v>15</v>
      </c>
      <c r="L19" s="41" t="s">
        <v>26</v>
      </c>
      <c r="M19" s="17" t="s">
        <v>9</v>
      </c>
      <c r="N19" s="41" t="s">
        <v>28</v>
      </c>
      <c r="O19" s="17" t="s">
        <v>9</v>
      </c>
      <c r="P19" s="41" t="s">
        <v>28</v>
      </c>
      <c r="Q19" s="17" t="s">
        <v>9</v>
      </c>
      <c r="R19" s="12" t="s">
        <v>25</v>
      </c>
    </row>
    <row r="20" spans="1:18" x14ac:dyDescent="0.3">
      <c r="A20" s="4" t="s">
        <v>1</v>
      </c>
      <c r="B20" s="5" t="s">
        <v>3</v>
      </c>
      <c r="C20" s="5" t="s">
        <v>5</v>
      </c>
      <c r="D20" s="111"/>
      <c r="E20" s="5" t="s">
        <v>8</v>
      </c>
      <c r="F20" s="5"/>
      <c r="G20" s="5" t="s">
        <v>11</v>
      </c>
      <c r="H20" s="5" t="s">
        <v>13</v>
      </c>
      <c r="I20" s="6" t="s">
        <v>36</v>
      </c>
      <c r="J20" s="6" t="s">
        <v>37</v>
      </c>
      <c r="K20" s="10" t="s">
        <v>16</v>
      </c>
      <c r="L20" s="46" t="s">
        <v>27</v>
      </c>
      <c r="M20" s="46"/>
      <c r="N20" s="46" t="s">
        <v>29</v>
      </c>
      <c r="O20" s="46"/>
      <c r="P20" s="46" t="s">
        <v>30</v>
      </c>
      <c r="Q20" s="46"/>
      <c r="R20" s="13" t="s">
        <v>17</v>
      </c>
    </row>
    <row r="21" spans="1:18" x14ac:dyDescent="0.3">
      <c r="A21" s="7">
        <v>0</v>
      </c>
      <c r="B21" s="8">
        <v>1</v>
      </c>
      <c r="C21" s="8">
        <v>2</v>
      </c>
      <c r="D21" s="8">
        <v>3</v>
      </c>
      <c r="E21" s="8">
        <v>4</v>
      </c>
      <c r="F21" s="8">
        <v>5</v>
      </c>
      <c r="G21" s="8">
        <v>6</v>
      </c>
      <c r="H21" s="8">
        <v>7</v>
      </c>
      <c r="I21" s="8">
        <v>8</v>
      </c>
      <c r="J21" s="8">
        <v>9</v>
      </c>
      <c r="K21" s="11">
        <v>10</v>
      </c>
      <c r="L21" s="51">
        <v>11</v>
      </c>
      <c r="M21" s="51">
        <v>12</v>
      </c>
      <c r="N21" s="51">
        <v>13</v>
      </c>
      <c r="O21" s="51">
        <v>14</v>
      </c>
      <c r="P21" s="51">
        <v>15</v>
      </c>
      <c r="Q21" s="51">
        <v>16</v>
      </c>
      <c r="R21" s="14">
        <v>17</v>
      </c>
    </row>
    <row r="22" spans="1:18" x14ac:dyDescent="0.3">
      <c r="A22" s="16" t="s">
        <v>31</v>
      </c>
      <c r="B22" s="82">
        <f>B7/7.5345</f>
        <v>0.74059327095361338</v>
      </c>
      <c r="C22" s="82">
        <f t="shared" ref="C22" si="6">C7/7.5345</f>
        <v>0.16059459818169752</v>
      </c>
      <c r="D22" s="82"/>
      <c r="E22" s="26">
        <f>SUM(B22:D22)</f>
        <v>0.9011878691353109</v>
      </c>
      <c r="F22" s="20">
        <f>E22*13/100</f>
        <v>0.11715442298759042</v>
      </c>
      <c r="G22" s="82">
        <f t="shared" ref="G22:J22" si="7">G7/7.5345</f>
        <v>0.37826000398168425</v>
      </c>
      <c r="H22" s="82">
        <f t="shared" si="7"/>
        <v>0.17917579135974518</v>
      </c>
      <c r="I22" s="82">
        <f t="shared" si="7"/>
        <v>0.15794014201340498</v>
      </c>
      <c r="J22" s="82">
        <f t="shared" si="7"/>
        <v>0.1075054748158471</v>
      </c>
      <c r="K22" s="21">
        <f t="shared" ref="K22:K29" si="8">SUM(E22:J22)</f>
        <v>1.8412237042935826</v>
      </c>
      <c r="L22" s="82">
        <f t="shared" ref="L22:O22" si="9">L7/7.5345</f>
        <v>2.06914858318402</v>
      </c>
      <c r="M22" s="82">
        <f t="shared" si="9"/>
        <v>0.26810007299754463</v>
      </c>
      <c r="N22" s="82">
        <f t="shared" si="9"/>
        <v>0.60521600637069473</v>
      </c>
      <c r="O22" s="82">
        <f t="shared" si="9"/>
        <v>7.8678080828190319E-2</v>
      </c>
      <c r="P22" s="82"/>
      <c r="Q22" s="82"/>
      <c r="R22" s="25">
        <f>SUM(L22:P22)</f>
        <v>3.0211427433804494</v>
      </c>
    </row>
    <row r="23" spans="1:18" ht="27" x14ac:dyDescent="0.3">
      <c r="A23" s="15" t="s">
        <v>18</v>
      </c>
      <c r="B23" s="82"/>
      <c r="C23" s="82"/>
      <c r="D23" s="82"/>
      <c r="E23" s="27">
        <f>SUM(B23:D23)</f>
        <v>0</v>
      </c>
      <c r="F23" s="20"/>
      <c r="G23" s="82"/>
      <c r="H23" s="82"/>
      <c r="I23" s="82"/>
      <c r="J23" s="82"/>
      <c r="K23" s="21">
        <f t="shared" si="8"/>
        <v>0</v>
      </c>
      <c r="L23" s="82"/>
      <c r="M23" s="82"/>
      <c r="N23" s="82"/>
      <c r="O23" s="82"/>
      <c r="P23" s="82"/>
      <c r="Q23" s="82"/>
      <c r="R23" s="25">
        <f t="shared" ref="R23:R29" si="10">SUM(L23:P23)</f>
        <v>0</v>
      </c>
    </row>
    <row r="24" spans="1:18" x14ac:dyDescent="0.3">
      <c r="A24" s="1" t="s">
        <v>19</v>
      </c>
      <c r="B24" s="82">
        <f t="shared" ref="B24" si="11">B9/7.5345</f>
        <v>0.74059327095361338</v>
      </c>
      <c r="C24" s="82"/>
      <c r="D24" s="82"/>
      <c r="E24" s="27">
        <f>SUM(B24:D24)</f>
        <v>0.74059327095361338</v>
      </c>
      <c r="F24" s="20">
        <f t="shared" ref="F24:F29" si="12">E24*13/100</f>
        <v>9.6277125223969751E-2</v>
      </c>
      <c r="G24" s="82">
        <f t="shared" ref="G24:J24" si="13">G9/7.5345</f>
        <v>0.37826000398168425</v>
      </c>
      <c r="H24" s="82">
        <f t="shared" si="13"/>
        <v>0.17917579135974518</v>
      </c>
      <c r="I24" s="82">
        <f t="shared" si="13"/>
        <v>0.15794014201340498</v>
      </c>
      <c r="J24" s="82">
        <f t="shared" si="13"/>
        <v>0.1075054748158471</v>
      </c>
      <c r="K24" s="21">
        <f t="shared" si="8"/>
        <v>1.6597518083482645</v>
      </c>
      <c r="L24" s="82">
        <f t="shared" ref="L24:M24" si="14">L9/7.5345</f>
        <v>2.06914858318402</v>
      </c>
      <c r="M24" s="82">
        <f t="shared" si="14"/>
        <v>0.26810007299754463</v>
      </c>
      <c r="N24" s="82"/>
      <c r="O24" s="82"/>
      <c r="P24" s="82"/>
      <c r="Q24" s="82"/>
      <c r="R24" s="25">
        <f t="shared" si="10"/>
        <v>2.3372486561815644</v>
      </c>
    </row>
    <row r="25" spans="1:18" ht="27" x14ac:dyDescent="0.3">
      <c r="A25" s="16" t="s">
        <v>20</v>
      </c>
      <c r="B25" s="82">
        <f t="shared" ref="B25:C25" si="15">B10/7.5345</f>
        <v>0.443294180104851</v>
      </c>
      <c r="C25" s="82">
        <f t="shared" si="15"/>
        <v>9.5560422058530756E-2</v>
      </c>
      <c r="D25" s="82"/>
      <c r="E25" s="27">
        <f t="shared" ref="E25:E29" si="16">SUM(B25:D25)</f>
        <v>0.53885460216338177</v>
      </c>
      <c r="F25" s="20">
        <f t="shared" si="12"/>
        <v>7.0051098281239635E-2</v>
      </c>
      <c r="G25" s="82">
        <f t="shared" ref="G25:J25" si="17">G10/7.5345</f>
        <v>0.37826000398168425</v>
      </c>
      <c r="H25" s="82">
        <f t="shared" si="17"/>
        <v>0.17917579135974518</v>
      </c>
      <c r="I25" s="82">
        <f t="shared" si="17"/>
        <v>0.15794014201340498</v>
      </c>
      <c r="J25" s="82">
        <f t="shared" si="17"/>
        <v>0.1075054748158471</v>
      </c>
      <c r="K25" s="21">
        <f t="shared" si="8"/>
        <v>1.431787112615303</v>
      </c>
      <c r="L25" s="82">
        <f t="shared" ref="L25:O25" si="18">L10/7.5345</f>
        <v>2.06914858318402</v>
      </c>
      <c r="M25" s="82">
        <f t="shared" si="18"/>
        <v>0.26810007299754463</v>
      </c>
      <c r="N25" s="82">
        <f t="shared" si="18"/>
        <v>0.60521600637069473</v>
      </c>
      <c r="O25" s="82">
        <f t="shared" si="18"/>
        <v>7.8678080828190319E-2</v>
      </c>
      <c r="P25" s="82"/>
      <c r="Q25" s="82"/>
      <c r="R25" s="25">
        <f t="shared" si="10"/>
        <v>3.0211427433804494</v>
      </c>
    </row>
    <row r="26" spans="1:18" ht="40.200000000000003" x14ac:dyDescent="0.3">
      <c r="A26" s="15" t="s">
        <v>21</v>
      </c>
      <c r="B26" s="82"/>
      <c r="C26" s="82"/>
      <c r="D26" s="82"/>
      <c r="E26" s="27">
        <f t="shared" si="16"/>
        <v>0</v>
      </c>
      <c r="F26" s="20">
        <f t="shared" si="12"/>
        <v>0</v>
      </c>
      <c r="G26" s="82"/>
      <c r="H26" s="82"/>
      <c r="I26" s="82"/>
      <c r="J26" s="82"/>
      <c r="K26" s="21">
        <f t="shared" si="8"/>
        <v>0</v>
      </c>
      <c r="L26" s="82"/>
      <c r="M26" s="82"/>
      <c r="N26" s="82"/>
      <c r="O26" s="82"/>
      <c r="P26" s="82"/>
      <c r="Q26" s="82"/>
      <c r="R26" s="25">
        <f t="shared" si="10"/>
        <v>0</v>
      </c>
    </row>
    <row r="27" spans="1:18" ht="27" x14ac:dyDescent="0.3">
      <c r="A27" s="15" t="s">
        <v>22</v>
      </c>
      <c r="B27" s="82">
        <f t="shared" ref="B27" si="19">B12/7.5345</f>
        <v>0.443294180104851</v>
      </c>
      <c r="C27" s="82"/>
      <c r="D27" s="82"/>
      <c r="E27" s="27">
        <f t="shared" si="16"/>
        <v>0.443294180104851</v>
      </c>
      <c r="F27" s="20">
        <f t="shared" si="12"/>
        <v>5.7628243413630632E-2</v>
      </c>
      <c r="G27" s="82">
        <f t="shared" ref="G27:J27" si="20">G12/7.5345</f>
        <v>0.37826000398168425</v>
      </c>
      <c r="H27" s="82">
        <f t="shared" si="20"/>
        <v>0.17917579135974518</v>
      </c>
      <c r="I27" s="82">
        <f t="shared" si="20"/>
        <v>0.15794014201340498</v>
      </c>
      <c r="J27" s="82">
        <f t="shared" si="20"/>
        <v>0.1075054748158471</v>
      </c>
      <c r="K27" s="21">
        <f t="shared" si="8"/>
        <v>1.323803835689163</v>
      </c>
      <c r="L27" s="82">
        <f t="shared" ref="L27:M27" si="21">L12/7.5345</f>
        <v>2.06914858318402</v>
      </c>
      <c r="M27" s="82">
        <f t="shared" si="21"/>
        <v>0.26810007299754463</v>
      </c>
      <c r="N27" s="82"/>
      <c r="O27" s="82"/>
      <c r="P27" s="82"/>
      <c r="Q27" s="82"/>
      <c r="R27" s="25">
        <f t="shared" si="10"/>
        <v>2.3372486561815644</v>
      </c>
    </row>
    <row r="28" spans="1:18" ht="27" x14ac:dyDescent="0.3">
      <c r="A28" s="15" t="s">
        <v>32</v>
      </c>
      <c r="B28" s="82">
        <f t="shared" ref="B28:C28" si="22">B13/7.5345</f>
        <v>1.1493795208706616</v>
      </c>
      <c r="C28" s="82">
        <f t="shared" si="22"/>
        <v>0.39551396907558561</v>
      </c>
      <c r="D28" s="82"/>
      <c r="E28" s="27">
        <f t="shared" si="16"/>
        <v>1.5448934899462472</v>
      </c>
      <c r="F28" s="20">
        <f t="shared" si="12"/>
        <v>0.20083615369301214</v>
      </c>
      <c r="G28" s="82">
        <f t="shared" ref="G28:J28" si="23">G13/7.5345</f>
        <v>0.37826000398168425</v>
      </c>
      <c r="H28" s="82">
        <f t="shared" si="23"/>
        <v>0.17917579135974518</v>
      </c>
      <c r="I28" s="82">
        <f t="shared" si="23"/>
        <v>0.15794014201340498</v>
      </c>
      <c r="J28" s="82">
        <f t="shared" si="23"/>
        <v>0.1075054748158471</v>
      </c>
      <c r="K28" s="21">
        <f t="shared" si="8"/>
        <v>2.5686110558099409</v>
      </c>
      <c r="L28" s="82">
        <f t="shared" ref="L28:O28" si="24">L13/7.5345</f>
        <v>2.06914858318402</v>
      </c>
      <c r="M28" s="82">
        <f t="shared" si="24"/>
        <v>0.26810007299754463</v>
      </c>
      <c r="N28" s="82">
        <f t="shared" si="24"/>
        <v>0.60521600637069473</v>
      </c>
      <c r="O28" s="82">
        <f t="shared" si="24"/>
        <v>7.8678080828190319E-2</v>
      </c>
      <c r="P28" s="82"/>
      <c r="Q28" s="82"/>
      <c r="R28" s="25">
        <f t="shared" si="10"/>
        <v>3.0211427433804494</v>
      </c>
    </row>
    <row r="29" spans="1:18" ht="27" x14ac:dyDescent="0.3">
      <c r="A29" s="31" t="s">
        <v>33</v>
      </c>
      <c r="B29" s="83">
        <f t="shared" ref="B29" si="25">B14/7.5345</f>
        <v>1.1493795208706616</v>
      </c>
      <c r="C29" s="83"/>
      <c r="D29" s="83"/>
      <c r="E29" s="28">
        <f t="shared" si="16"/>
        <v>1.1493795208706616</v>
      </c>
      <c r="F29" s="22">
        <f t="shared" si="12"/>
        <v>0.149419337713186</v>
      </c>
      <c r="G29" s="83">
        <f t="shared" ref="G29:J29" si="26">G14/7.5345</f>
        <v>0.37826000398168425</v>
      </c>
      <c r="H29" s="83">
        <f t="shared" si="26"/>
        <v>0.17917579135974518</v>
      </c>
      <c r="I29" s="83">
        <f t="shared" si="26"/>
        <v>0.15794014201340498</v>
      </c>
      <c r="J29" s="83">
        <f t="shared" si="26"/>
        <v>0.1075054748158471</v>
      </c>
      <c r="K29" s="32">
        <f t="shared" si="8"/>
        <v>2.1216802707545295</v>
      </c>
      <c r="L29" s="83">
        <f t="shared" ref="L29:M29" si="27">L14/7.5345</f>
        <v>2.06914858318402</v>
      </c>
      <c r="M29" s="83">
        <f t="shared" si="27"/>
        <v>0.26810007299754463</v>
      </c>
      <c r="N29" s="83"/>
      <c r="O29" s="83"/>
      <c r="P29" s="83"/>
      <c r="Q29" s="83"/>
      <c r="R29" s="33">
        <f t="shared" si="10"/>
        <v>2.3372486561815644</v>
      </c>
    </row>
  </sheetData>
  <mergeCells count="4">
    <mergeCell ref="D4:D5"/>
    <mergeCell ref="I4:J4"/>
    <mergeCell ref="D19:D20"/>
    <mergeCell ref="I19:J19"/>
  </mergeCells>
  <pageMargins left="0.7" right="0.7" top="0.75" bottom="0.75" header="0.3" footer="0.3"/>
  <pageSetup paperSize="9" scale="5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29"/>
  <sheetViews>
    <sheetView workbookViewId="0">
      <selection activeCell="D16" sqref="D16"/>
    </sheetView>
  </sheetViews>
  <sheetFormatPr defaultRowHeight="14.4" x14ac:dyDescent="0.3"/>
  <cols>
    <col min="1" max="1" width="23.109375" customWidth="1"/>
    <col min="2" max="2" width="13.109375" bestFit="1" customWidth="1"/>
    <col min="3" max="3" width="14.33203125" bestFit="1" customWidth="1"/>
    <col min="4" max="4" width="12.5546875" customWidth="1"/>
    <col min="7" max="7" width="12.6640625" bestFit="1" customWidth="1"/>
    <col min="8" max="8" width="10.33203125" bestFit="1" customWidth="1"/>
    <col min="9" max="9" width="14" customWidth="1"/>
    <col min="10" max="10" width="15.6640625" customWidth="1"/>
    <col min="11" max="11" width="23.109375" bestFit="1" customWidth="1"/>
    <col min="12" max="12" width="15" customWidth="1"/>
    <col min="13" max="13" width="12" customWidth="1"/>
    <col min="14" max="14" width="13.33203125" customWidth="1"/>
    <col min="15" max="15" width="23.33203125" customWidth="1"/>
  </cols>
  <sheetData>
    <row r="1" spans="1:15" x14ac:dyDescent="0.3">
      <c r="A1" s="75" t="s">
        <v>35</v>
      </c>
    </row>
    <row r="2" spans="1:15" x14ac:dyDescent="0.3">
      <c r="D2" s="23" t="s">
        <v>44</v>
      </c>
      <c r="E2" s="24"/>
      <c r="F2" s="24"/>
      <c r="G2" s="24"/>
      <c r="H2" s="24"/>
      <c r="I2" s="24"/>
    </row>
    <row r="4" spans="1:15" x14ac:dyDescent="0.3">
      <c r="A4" s="2" t="s">
        <v>0</v>
      </c>
      <c r="B4" s="3" t="s">
        <v>2</v>
      </c>
      <c r="C4" s="3" t="s">
        <v>4</v>
      </c>
      <c r="D4" s="110" t="s">
        <v>6</v>
      </c>
      <c r="E4" s="3" t="s">
        <v>7</v>
      </c>
      <c r="F4" s="3" t="s">
        <v>9</v>
      </c>
      <c r="G4" s="3" t="s">
        <v>10</v>
      </c>
      <c r="H4" s="3" t="s">
        <v>12</v>
      </c>
      <c r="I4" s="114" t="s">
        <v>14</v>
      </c>
      <c r="J4" s="115"/>
      <c r="K4" s="9" t="s">
        <v>15</v>
      </c>
      <c r="L4" s="17" t="s">
        <v>26</v>
      </c>
      <c r="M4" s="17" t="s">
        <v>28</v>
      </c>
      <c r="N4" s="17" t="s">
        <v>28</v>
      </c>
      <c r="O4" s="12" t="s">
        <v>25</v>
      </c>
    </row>
    <row r="5" spans="1:15" x14ac:dyDescent="0.3">
      <c r="A5" s="4" t="s">
        <v>1</v>
      </c>
      <c r="B5" s="5" t="s">
        <v>3</v>
      </c>
      <c r="C5" s="5" t="s">
        <v>5</v>
      </c>
      <c r="D5" s="111"/>
      <c r="E5" s="5" t="s">
        <v>8</v>
      </c>
      <c r="F5" s="5"/>
      <c r="G5" s="5" t="s">
        <v>11</v>
      </c>
      <c r="H5" s="5" t="s">
        <v>13</v>
      </c>
      <c r="I5" s="80" t="s">
        <v>36</v>
      </c>
      <c r="J5" s="6" t="s">
        <v>37</v>
      </c>
      <c r="K5" s="10" t="s">
        <v>16</v>
      </c>
      <c r="L5" s="18" t="s">
        <v>27</v>
      </c>
      <c r="M5" s="18" t="s">
        <v>29</v>
      </c>
      <c r="N5" s="18" t="s">
        <v>30</v>
      </c>
      <c r="O5" s="13" t="s">
        <v>17</v>
      </c>
    </row>
    <row r="6" spans="1:15" ht="15.75" customHeight="1" x14ac:dyDescent="0.3">
      <c r="A6" s="7">
        <v>0</v>
      </c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8">
        <v>9</v>
      </c>
      <c r="K6" s="11">
        <v>10</v>
      </c>
      <c r="L6" s="19">
        <v>11</v>
      </c>
      <c r="M6" s="19">
        <v>12</v>
      </c>
      <c r="N6" s="19">
        <v>13</v>
      </c>
      <c r="O6" s="14">
        <v>14</v>
      </c>
    </row>
    <row r="7" spans="1:15" x14ac:dyDescent="0.3">
      <c r="A7" s="16" t="s">
        <v>31</v>
      </c>
      <c r="B7" s="82">
        <v>5.58</v>
      </c>
      <c r="C7" s="82">
        <v>1.21</v>
      </c>
      <c r="D7" s="82">
        <v>1.81</v>
      </c>
      <c r="E7" s="26">
        <f>SUM(B7:D7)</f>
        <v>8.6</v>
      </c>
      <c r="F7" s="20">
        <f>E7*13/100</f>
        <v>1.1179999999999999</v>
      </c>
      <c r="G7" s="82">
        <v>2.85</v>
      </c>
      <c r="H7" s="82">
        <v>1.35</v>
      </c>
      <c r="I7" s="34">
        <v>1.19</v>
      </c>
      <c r="J7" s="69">
        <v>0.81</v>
      </c>
      <c r="K7" s="21">
        <f t="shared" ref="K7:K14" si="0">SUM(E7:J7)</f>
        <v>15.917999999999999</v>
      </c>
      <c r="L7" s="84">
        <v>17.61</v>
      </c>
      <c r="M7" s="84">
        <v>5.15</v>
      </c>
      <c r="N7" s="84"/>
      <c r="O7" s="25">
        <f>SUM(L7:N7)</f>
        <v>22.759999999999998</v>
      </c>
    </row>
    <row r="8" spans="1:15" ht="33" customHeight="1" x14ac:dyDescent="0.3">
      <c r="A8" s="15" t="s">
        <v>18</v>
      </c>
      <c r="B8" s="30"/>
      <c r="C8" s="30"/>
      <c r="D8" s="30"/>
      <c r="E8" s="27">
        <f>SUM(B8:D8)</f>
        <v>0</v>
      </c>
      <c r="F8" s="20">
        <f t="shared" ref="F8:F14" si="1">E8*13/100</f>
        <v>0</v>
      </c>
      <c r="G8" s="30"/>
      <c r="H8" s="30"/>
      <c r="I8" s="30"/>
      <c r="J8" s="67"/>
      <c r="K8" s="21">
        <f t="shared" si="0"/>
        <v>0</v>
      </c>
      <c r="L8" s="84"/>
      <c r="M8" s="84"/>
      <c r="N8" s="85"/>
      <c r="O8" s="25">
        <f t="shared" ref="O8:O14" si="2">SUM(L8:N8)</f>
        <v>0</v>
      </c>
    </row>
    <row r="9" spans="1:15" x14ac:dyDescent="0.3">
      <c r="A9" s="1" t="s">
        <v>19</v>
      </c>
      <c r="B9" s="30">
        <v>5.58</v>
      </c>
      <c r="C9" s="30"/>
      <c r="D9" s="30"/>
      <c r="E9" s="27">
        <f>SUM(B9:D9)</f>
        <v>5.58</v>
      </c>
      <c r="F9" s="20">
        <f t="shared" si="1"/>
        <v>0.72540000000000004</v>
      </c>
      <c r="G9" s="30">
        <v>2.85</v>
      </c>
      <c r="H9" s="30">
        <v>1.35</v>
      </c>
      <c r="I9" s="30">
        <v>1.19</v>
      </c>
      <c r="J9" s="67">
        <v>0.81</v>
      </c>
      <c r="K9" s="21">
        <f t="shared" si="0"/>
        <v>12.5054</v>
      </c>
      <c r="L9" s="84">
        <v>17.61</v>
      </c>
      <c r="M9" s="85"/>
      <c r="N9" s="85"/>
      <c r="O9" s="25">
        <f t="shared" si="2"/>
        <v>17.61</v>
      </c>
    </row>
    <row r="10" spans="1:15" ht="27" x14ac:dyDescent="0.3">
      <c r="A10" s="16" t="s">
        <v>20</v>
      </c>
      <c r="B10" s="30">
        <v>3.34</v>
      </c>
      <c r="C10" s="30">
        <v>0.72</v>
      </c>
      <c r="D10" s="30">
        <v>1.08</v>
      </c>
      <c r="E10" s="27">
        <f t="shared" ref="E10:E14" si="3">SUM(B10:D10)</f>
        <v>5.14</v>
      </c>
      <c r="F10" s="20">
        <f t="shared" si="1"/>
        <v>0.66819999999999991</v>
      </c>
      <c r="G10" s="82">
        <v>2.85</v>
      </c>
      <c r="H10" s="82">
        <v>1.35</v>
      </c>
      <c r="I10" s="29">
        <v>1.19</v>
      </c>
      <c r="J10" s="70">
        <v>0.81</v>
      </c>
      <c r="K10" s="21">
        <f t="shared" si="0"/>
        <v>12.008199999999999</v>
      </c>
      <c r="L10" s="84">
        <v>17.61</v>
      </c>
      <c r="M10" s="84">
        <v>5.15</v>
      </c>
      <c r="N10" s="84"/>
      <c r="O10" s="25">
        <f t="shared" si="2"/>
        <v>22.759999999999998</v>
      </c>
    </row>
    <row r="11" spans="1:15" ht="40.200000000000003" x14ac:dyDescent="0.3">
      <c r="A11" s="15" t="s">
        <v>21</v>
      </c>
      <c r="B11" s="30"/>
      <c r="C11" s="30"/>
      <c r="D11" s="30"/>
      <c r="E11" s="27">
        <f t="shared" si="3"/>
        <v>0</v>
      </c>
      <c r="F11" s="20">
        <f t="shared" si="1"/>
        <v>0</v>
      </c>
      <c r="G11" s="30"/>
      <c r="H11" s="30"/>
      <c r="I11" s="30"/>
      <c r="J11" s="67"/>
      <c r="K11" s="21">
        <f t="shared" si="0"/>
        <v>0</v>
      </c>
      <c r="L11" s="84"/>
      <c r="M11" s="84"/>
      <c r="N11" s="85"/>
      <c r="O11" s="25">
        <f t="shared" si="2"/>
        <v>0</v>
      </c>
    </row>
    <row r="12" spans="1:15" ht="27" x14ac:dyDescent="0.3">
      <c r="A12" s="15" t="s">
        <v>22</v>
      </c>
      <c r="B12" s="30">
        <v>3.34</v>
      </c>
      <c r="C12" s="30"/>
      <c r="D12" s="30"/>
      <c r="E12" s="27">
        <f t="shared" si="3"/>
        <v>3.34</v>
      </c>
      <c r="F12" s="20">
        <f t="shared" si="1"/>
        <v>0.43420000000000003</v>
      </c>
      <c r="G12" s="82">
        <v>2.85</v>
      </c>
      <c r="H12" s="82">
        <v>1.35</v>
      </c>
      <c r="I12" s="30">
        <v>1.19</v>
      </c>
      <c r="J12" s="67">
        <v>0.81</v>
      </c>
      <c r="K12" s="21">
        <f t="shared" si="0"/>
        <v>9.9741999999999997</v>
      </c>
      <c r="L12" s="84">
        <v>17.61</v>
      </c>
      <c r="M12" s="85"/>
      <c r="N12" s="85"/>
      <c r="O12" s="25">
        <f t="shared" si="2"/>
        <v>17.61</v>
      </c>
    </row>
    <row r="13" spans="1:15" ht="27.75" customHeight="1" x14ac:dyDescent="0.3">
      <c r="A13" s="15" t="s">
        <v>32</v>
      </c>
      <c r="B13" s="30">
        <v>8.66</v>
      </c>
      <c r="C13" s="30">
        <v>2.98</v>
      </c>
      <c r="D13" s="30">
        <v>3.73</v>
      </c>
      <c r="E13" s="27">
        <f t="shared" si="3"/>
        <v>15.370000000000001</v>
      </c>
      <c r="F13" s="20">
        <f t="shared" si="1"/>
        <v>1.9981</v>
      </c>
      <c r="G13" s="82">
        <v>2.85</v>
      </c>
      <c r="H13" s="82">
        <v>1.35</v>
      </c>
      <c r="I13" s="30">
        <v>1.19</v>
      </c>
      <c r="J13" s="67">
        <v>0.81</v>
      </c>
      <c r="K13" s="21">
        <f t="shared" si="0"/>
        <v>23.568100000000005</v>
      </c>
      <c r="L13" s="88">
        <v>17.61</v>
      </c>
      <c r="M13" s="84">
        <v>5.15</v>
      </c>
      <c r="N13" s="84"/>
      <c r="O13" s="25">
        <f t="shared" si="2"/>
        <v>22.759999999999998</v>
      </c>
    </row>
    <row r="14" spans="1:15" ht="27" x14ac:dyDescent="0.3">
      <c r="A14" s="31" t="s">
        <v>33</v>
      </c>
      <c r="B14" s="35">
        <v>8.66</v>
      </c>
      <c r="C14" s="35"/>
      <c r="D14" s="35"/>
      <c r="E14" s="28">
        <f t="shared" si="3"/>
        <v>8.66</v>
      </c>
      <c r="F14" s="22">
        <f t="shared" si="1"/>
        <v>1.1257999999999999</v>
      </c>
      <c r="G14" s="35">
        <v>2.85</v>
      </c>
      <c r="H14" s="35">
        <v>1.35</v>
      </c>
      <c r="I14" s="35">
        <v>1.19</v>
      </c>
      <c r="J14" s="68">
        <v>0.81</v>
      </c>
      <c r="K14" s="32">
        <f t="shared" si="0"/>
        <v>15.985799999999999</v>
      </c>
      <c r="L14" s="89">
        <v>17.61</v>
      </c>
      <c r="M14" s="87"/>
      <c r="N14" s="87"/>
      <c r="O14" s="33">
        <f t="shared" si="2"/>
        <v>17.61</v>
      </c>
    </row>
    <row r="15" spans="1:15" x14ac:dyDescent="0.3">
      <c r="A15" s="99"/>
      <c r="B15" s="100"/>
      <c r="C15" s="100"/>
      <c r="D15" s="100"/>
      <c r="E15" s="101"/>
      <c r="F15" s="102"/>
      <c r="G15" s="100"/>
      <c r="H15" s="100"/>
      <c r="I15" s="100"/>
      <c r="J15" s="100"/>
      <c r="K15" s="103"/>
      <c r="L15" s="100"/>
      <c r="M15" s="104"/>
      <c r="N15" s="104"/>
      <c r="O15" s="105"/>
    </row>
    <row r="16" spans="1:15" x14ac:dyDescent="0.3">
      <c r="D16" s="23" t="s">
        <v>49</v>
      </c>
    </row>
    <row r="17" spans="1:15" x14ac:dyDescent="0.3">
      <c r="A17" s="81" t="s">
        <v>39</v>
      </c>
    </row>
    <row r="19" spans="1:15" x14ac:dyDescent="0.3">
      <c r="A19" s="2" t="s">
        <v>0</v>
      </c>
      <c r="B19" s="3" t="s">
        <v>2</v>
      </c>
      <c r="C19" s="3" t="s">
        <v>4</v>
      </c>
      <c r="D19" s="110" t="s">
        <v>6</v>
      </c>
      <c r="E19" s="3" t="s">
        <v>7</v>
      </c>
      <c r="F19" s="3" t="s">
        <v>9</v>
      </c>
      <c r="G19" s="3" t="s">
        <v>10</v>
      </c>
      <c r="H19" s="3" t="s">
        <v>12</v>
      </c>
      <c r="I19" s="114" t="s">
        <v>14</v>
      </c>
      <c r="J19" s="115"/>
      <c r="K19" s="9" t="s">
        <v>15</v>
      </c>
      <c r="L19" s="17" t="s">
        <v>26</v>
      </c>
      <c r="M19" s="17" t="s">
        <v>28</v>
      </c>
      <c r="N19" s="17" t="s">
        <v>28</v>
      </c>
      <c r="O19" s="12" t="s">
        <v>25</v>
      </c>
    </row>
    <row r="20" spans="1:15" x14ac:dyDescent="0.3">
      <c r="A20" s="4" t="s">
        <v>1</v>
      </c>
      <c r="B20" s="5" t="s">
        <v>3</v>
      </c>
      <c r="C20" s="5" t="s">
        <v>5</v>
      </c>
      <c r="D20" s="111"/>
      <c r="E20" s="5" t="s">
        <v>8</v>
      </c>
      <c r="F20" s="5"/>
      <c r="G20" s="5" t="s">
        <v>11</v>
      </c>
      <c r="H20" s="5" t="s">
        <v>13</v>
      </c>
      <c r="I20" s="80" t="s">
        <v>36</v>
      </c>
      <c r="J20" s="6" t="s">
        <v>37</v>
      </c>
      <c r="K20" s="10" t="s">
        <v>16</v>
      </c>
      <c r="L20" s="18" t="s">
        <v>27</v>
      </c>
      <c r="M20" s="18" t="s">
        <v>29</v>
      </c>
      <c r="N20" s="18" t="s">
        <v>30</v>
      </c>
      <c r="O20" s="13" t="s">
        <v>17</v>
      </c>
    </row>
    <row r="21" spans="1:15" x14ac:dyDescent="0.3">
      <c r="A21" s="7">
        <v>0</v>
      </c>
      <c r="B21" s="8">
        <v>1</v>
      </c>
      <c r="C21" s="8">
        <v>2</v>
      </c>
      <c r="D21" s="8">
        <v>3</v>
      </c>
      <c r="E21" s="8">
        <v>4</v>
      </c>
      <c r="F21" s="8">
        <v>5</v>
      </c>
      <c r="G21" s="8">
        <v>6</v>
      </c>
      <c r="H21" s="8">
        <v>7</v>
      </c>
      <c r="I21" s="8">
        <v>8</v>
      </c>
      <c r="J21" s="8">
        <v>9</v>
      </c>
      <c r="K21" s="11">
        <v>10</v>
      </c>
      <c r="L21" s="19">
        <v>11</v>
      </c>
      <c r="M21" s="19">
        <v>12</v>
      </c>
      <c r="N21" s="19">
        <v>13</v>
      </c>
      <c r="O21" s="14">
        <v>14</v>
      </c>
    </row>
    <row r="22" spans="1:15" x14ac:dyDescent="0.3">
      <c r="A22" s="16" t="s">
        <v>31</v>
      </c>
      <c r="B22" s="82">
        <f>B7/7.5345</f>
        <v>0.74059327095361338</v>
      </c>
      <c r="C22" s="82">
        <f t="shared" ref="C22:D22" si="4">C7/7.5345</f>
        <v>0.16059459818169752</v>
      </c>
      <c r="D22" s="82">
        <f t="shared" si="4"/>
        <v>0.24022828323047316</v>
      </c>
      <c r="E22" s="26">
        <f>SUM(B22:D22)</f>
        <v>1.141416152365784</v>
      </c>
      <c r="F22" s="20">
        <f>E22*13/100</f>
        <v>0.14838409980755191</v>
      </c>
      <c r="G22" s="82">
        <f t="shared" ref="G22:J22" si="5">G7/7.5345</f>
        <v>0.37826000398168425</v>
      </c>
      <c r="H22" s="82">
        <f t="shared" si="5"/>
        <v>0.17917579135974518</v>
      </c>
      <c r="I22" s="82">
        <f t="shared" si="5"/>
        <v>0.15794014201340498</v>
      </c>
      <c r="J22" s="82">
        <f t="shared" si="5"/>
        <v>0.1075054748158471</v>
      </c>
      <c r="K22" s="21">
        <f t="shared" ref="K22:K29" si="6">SUM(E22:J22)</f>
        <v>2.1126816643440174</v>
      </c>
      <c r="L22" s="82">
        <f t="shared" ref="L22:M22" si="7">L7/7.5345</f>
        <v>2.3372486561815644</v>
      </c>
      <c r="M22" s="82">
        <f t="shared" si="7"/>
        <v>0.68352246333532418</v>
      </c>
      <c r="N22" s="82"/>
      <c r="O22" s="25">
        <f>SUM(L22:N22)</f>
        <v>3.0207711195168887</v>
      </c>
    </row>
    <row r="23" spans="1:15" ht="27" x14ac:dyDescent="0.3">
      <c r="A23" s="15" t="s">
        <v>18</v>
      </c>
      <c r="B23" s="82"/>
      <c r="C23" s="82"/>
      <c r="D23" s="82"/>
      <c r="E23" s="27">
        <f>SUM(B23:D23)</f>
        <v>0</v>
      </c>
      <c r="F23" s="20">
        <f t="shared" ref="F23:F29" si="8">E23*13/100</f>
        <v>0</v>
      </c>
      <c r="G23" s="82"/>
      <c r="H23" s="82"/>
      <c r="I23" s="82"/>
      <c r="J23" s="82">
        <f t="shared" ref="J23" si="9">J8/7.5345</f>
        <v>0</v>
      </c>
      <c r="K23" s="21">
        <f t="shared" si="6"/>
        <v>0</v>
      </c>
      <c r="L23" s="82"/>
      <c r="M23" s="82"/>
      <c r="N23" s="82"/>
      <c r="O23" s="25">
        <f t="shared" ref="O23:O29" si="10">SUM(L23:N23)</f>
        <v>0</v>
      </c>
    </row>
    <row r="24" spans="1:15" x14ac:dyDescent="0.3">
      <c r="A24" s="1" t="s">
        <v>19</v>
      </c>
      <c r="B24" s="82">
        <f t="shared" ref="B24" si="11">B9/7.5345</f>
        <v>0.74059327095361338</v>
      </c>
      <c r="C24" s="82"/>
      <c r="D24" s="82"/>
      <c r="E24" s="27">
        <f>SUM(B24:D24)</f>
        <v>0.74059327095361338</v>
      </c>
      <c r="F24" s="20">
        <f t="shared" si="8"/>
        <v>9.6277125223969751E-2</v>
      </c>
      <c r="G24" s="82">
        <f t="shared" ref="G24:J24" si="12">G9/7.5345</f>
        <v>0.37826000398168425</v>
      </c>
      <c r="H24" s="82">
        <f t="shared" si="12"/>
        <v>0.17917579135974518</v>
      </c>
      <c r="I24" s="82">
        <f t="shared" si="12"/>
        <v>0.15794014201340498</v>
      </c>
      <c r="J24" s="82">
        <f t="shared" si="12"/>
        <v>0.1075054748158471</v>
      </c>
      <c r="K24" s="21">
        <f t="shared" si="6"/>
        <v>1.6597518083482645</v>
      </c>
      <c r="L24" s="82">
        <f t="shared" ref="L24" si="13">L9/7.5345</f>
        <v>2.3372486561815644</v>
      </c>
      <c r="M24" s="82"/>
      <c r="N24" s="82"/>
      <c r="O24" s="25">
        <f t="shared" si="10"/>
        <v>2.3372486561815644</v>
      </c>
    </row>
    <row r="25" spans="1:15" ht="27" x14ac:dyDescent="0.3">
      <c r="A25" s="16" t="s">
        <v>20</v>
      </c>
      <c r="B25" s="82">
        <f t="shared" ref="B25:D25" si="14">B10/7.5345</f>
        <v>0.443294180104851</v>
      </c>
      <c r="C25" s="82">
        <f t="shared" si="14"/>
        <v>9.5560422058530756E-2</v>
      </c>
      <c r="D25" s="82">
        <f t="shared" si="14"/>
        <v>0.14334063308779613</v>
      </c>
      <c r="E25" s="27">
        <f t="shared" ref="E25:E29" si="15">SUM(B25:D25)</f>
        <v>0.68219523525117787</v>
      </c>
      <c r="F25" s="20">
        <f t="shared" si="8"/>
        <v>8.8685380582653114E-2</v>
      </c>
      <c r="G25" s="82">
        <f t="shared" ref="G25:J25" si="16">G10/7.5345</f>
        <v>0.37826000398168425</v>
      </c>
      <c r="H25" s="82">
        <f t="shared" si="16"/>
        <v>0.17917579135974518</v>
      </c>
      <c r="I25" s="82">
        <f t="shared" si="16"/>
        <v>0.15794014201340498</v>
      </c>
      <c r="J25" s="82">
        <f t="shared" si="16"/>
        <v>0.1075054748158471</v>
      </c>
      <c r="K25" s="21">
        <f t="shared" si="6"/>
        <v>1.5937620280045124</v>
      </c>
      <c r="L25" s="82">
        <f t="shared" ref="L25:M25" si="17">L10/7.5345</f>
        <v>2.3372486561815644</v>
      </c>
      <c r="M25" s="82">
        <f t="shared" si="17"/>
        <v>0.68352246333532418</v>
      </c>
      <c r="N25" s="82"/>
      <c r="O25" s="25">
        <f t="shared" si="10"/>
        <v>3.0207711195168887</v>
      </c>
    </row>
    <row r="26" spans="1:15" ht="40.200000000000003" x14ac:dyDescent="0.3">
      <c r="A26" s="15" t="s">
        <v>21</v>
      </c>
      <c r="B26" s="82"/>
      <c r="C26" s="82"/>
      <c r="D26" s="82"/>
      <c r="E26" s="27">
        <f t="shared" si="15"/>
        <v>0</v>
      </c>
      <c r="F26" s="20">
        <f t="shared" si="8"/>
        <v>0</v>
      </c>
      <c r="G26" s="82"/>
      <c r="H26" s="82"/>
      <c r="I26" s="82"/>
      <c r="J26" s="82"/>
      <c r="K26" s="21">
        <f t="shared" si="6"/>
        <v>0</v>
      </c>
      <c r="L26" s="82"/>
      <c r="M26" s="82"/>
      <c r="N26" s="82"/>
      <c r="O26" s="25">
        <f t="shared" si="10"/>
        <v>0</v>
      </c>
    </row>
    <row r="27" spans="1:15" ht="27" x14ac:dyDescent="0.3">
      <c r="A27" s="15" t="s">
        <v>22</v>
      </c>
      <c r="B27" s="82">
        <f t="shared" ref="B27" si="18">B12/7.5345</f>
        <v>0.443294180104851</v>
      </c>
      <c r="C27" s="82"/>
      <c r="D27" s="82"/>
      <c r="E27" s="27">
        <f t="shared" si="15"/>
        <v>0.443294180104851</v>
      </c>
      <c r="F27" s="20">
        <f t="shared" si="8"/>
        <v>5.7628243413630632E-2</v>
      </c>
      <c r="G27" s="82">
        <f t="shared" ref="G27:J27" si="19">G12/7.5345</f>
        <v>0.37826000398168425</v>
      </c>
      <c r="H27" s="82">
        <f t="shared" si="19"/>
        <v>0.17917579135974518</v>
      </c>
      <c r="I27" s="82">
        <f t="shared" si="19"/>
        <v>0.15794014201340498</v>
      </c>
      <c r="J27" s="82">
        <f t="shared" si="19"/>
        <v>0.1075054748158471</v>
      </c>
      <c r="K27" s="21">
        <f t="shared" si="6"/>
        <v>1.323803835689163</v>
      </c>
      <c r="L27" s="82">
        <f t="shared" ref="L27" si="20">L12/7.5345</f>
        <v>2.3372486561815644</v>
      </c>
      <c r="M27" s="82"/>
      <c r="N27" s="82"/>
      <c r="O27" s="25">
        <f t="shared" si="10"/>
        <v>2.3372486561815644</v>
      </c>
    </row>
    <row r="28" spans="1:15" ht="27" x14ac:dyDescent="0.3">
      <c r="A28" s="15" t="s">
        <v>32</v>
      </c>
      <c r="B28" s="82">
        <f t="shared" ref="B28:D28" si="21">B13/7.5345</f>
        <v>1.1493795208706616</v>
      </c>
      <c r="C28" s="82">
        <f t="shared" si="21"/>
        <v>0.39551396907558561</v>
      </c>
      <c r="D28" s="82">
        <f t="shared" si="21"/>
        <v>0.49505607538655516</v>
      </c>
      <c r="E28" s="27">
        <f t="shared" si="15"/>
        <v>2.0399495653328024</v>
      </c>
      <c r="F28" s="20">
        <f t="shared" si="8"/>
        <v>0.26519344349326429</v>
      </c>
      <c r="G28" s="82">
        <f t="shared" ref="G28:J28" si="22">G13/7.5345</f>
        <v>0.37826000398168425</v>
      </c>
      <c r="H28" s="82">
        <f t="shared" si="22"/>
        <v>0.17917579135974518</v>
      </c>
      <c r="I28" s="82">
        <f t="shared" si="22"/>
        <v>0.15794014201340498</v>
      </c>
      <c r="J28" s="82">
        <f t="shared" si="22"/>
        <v>0.1075054748158471</v>
      </c>
      <c r="K28" s="21">
        <f t="shared" si="6"/>
        <v>3.1280244209967485</v>
      </c>
      <c r="L28" s="82">
        <f t="shared" ref="L28:M28" si="23">L13/7.5345</f>
        <v>2.3372486561815644</v>
      </c>
      <c r="M28" s="82">
        <f t="shared" si="23"/>
        <v>0.68352246333532418</v>
      </c>
      <c r="N28" s="82"/>
      <c r="O28" s="25">
        <f t="shared" si="10"/>
        <v>3.0207711195168887</v>
      </c>
    </row>
    <row r="29" spans="1:15" ht="27" x14ac:dyDescent="0.3">
      <c r="A29" s="31" t="s">
        <v>33</v>
      </c>
      <c r="B29" s="83">
        <f t="shared" ref="B29" si="24">B14/7.5345</f>
        <v>1.1493795208706616</v>
      </c>
      <c r="C29" s="83"/>
      <c r="D29" s="83"/>
      <c r="E29" s="28">
        <f t="shared" si="15"/>
        <v>1.1493795208706616</v>
      </c>
      <c r="F29" s="22">
        <f t="shared" si="8"/>
        <v>0.149419337713186</v>
      </c>
      <c r="G29" s="83">
        <f t="shared" ref="G29:J29" si="25">G14/7.5345</f>
        <v>0.37826000398168425</v>
      </c>
      <c r="H29" s="83">
        <f t="shared" si="25"/>
        <v>0.17917579135974518</v>
      </c>
      <c r="I29" s="83">
        <f t="shared" si="25"/>
        <v>0.15794014201340498</v>
      </c>
      <c r="J29" s="83">
        <f t="shared" si="25"/>
        <v>0.1075054748158471</v>
      </c>
      <c r="K29" s="32">
        <f t="shared" si="6"/>
        <v>2.1216802707545295</v>
      </c>
      <c r="L29" s="83">
        <f t="shared" ref="L29" si="26">L14/7.5345</f>
        <v>2.3372486561815644</v>
      </c>
      <c r="M29" s="83"/>
      <c r="N29" s="83"/>
      <c r="O29" s="33">
        <f t="shared" si="10"/>
        <v>2.3372486561815644</v>
      </c>
    </row>
  </sheetData>
  <mergeCells count="4">
    <mergeCell ref="D4:D5"/>
    <mergeCell ref="I4:J4"/>
    <mergeCell ref="D19:D20"/>
    <mergeCell ref="I19:J19"/>
  </mergeCells>
  <pageMargins left="0.7" right="0.7" top="0.75" bottom="0.75" header="0.3" footer="0.3"/>
  <pageSetup paperSize="9" scale="5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38"/>
  <sheetViews>
    <sheetView zoomScale="90" zoomScaleNormal="90" workbookViewId="0">
      <selection activeCell="R5" sqref="R5"/>
    </sheetView>
  </sheetViews>
  <sheetFormatPr defaultColWidth="9.109375" defaultRowHeight="14.4" x14ac:dyDescent="0.3"/>
  <cols>
    <col min="1" max="1" width="23.109375" style="36" customWidth="1"/>
    <col min="2" max="2" width="13.109375" style="36" bestFit="1" customWidth="1"/>
    <col min="3" max="3" width="14.33203125" style="36" bestFit="1" customWidth="1"/>
    <col min="4" max="4" width="12.5546875" style="36" customWidth="1"/>
    <col min="5" max="6" width="9.109375" style="36"/>
    <col min="7" max="7" width="12.6640625" style="36" bestFit="1" customWidth="1"/>
    <col min="8" max="8" width="10.33203125" style="36" bestFit="1" customWidth="1"/>
    <col min="9" max="9" width="12.44140625" style="36" customWidth="1"/>
    <col min="10" max="10" width="13.6640625" style="36" customWidth="1"/>
    <col min="11" max="11" width="23.44140625" style="36" customWidth="1"/>
    <col min="12" max="13" width="15" style="36" customWidth="1"/>
    <col min="14" max="15" width="12" style="36" customWidth="1"/>
    <col min="16" max="17" width="13.33203125" style="36" customWidth="1"/>
    <col min="18" max="18" width="24.5546875" style="36" customWidth="1"/>
    <col min="19" max="16384" width="9.109375" style="36"/>
  </cols>
  <sheetData>
    <row r="1" spans="1:18" x14ac:dyDescent="0.3">
      <c r="A1" s="75" t="s">
        <v>35</v>
      </c>
    </row>
    <row r="3" spans="1:18" x14ac:dyDescent="0.3">
      <c r="D3" s="23" t="s">
        <v>45</v>
      </c>
      <c r="E3" s="37"/>
      <c r="F3" s="37"/>
      <c r="G3" s="37"/>
      <c r="H3" s="37"/>
      <c r="I3" s="37"/>
    </row>
    <row r="5" spans="1:18" x14ac:dyDescent="0.3">
      <c r="A5" s="38" t="s">
        <v>0</v>
      </c>
      <c r="B5" s="39" t="s">
        <v>2</v>
      </c>
      <c r="C5" s="39" t="s">
        <v>4</v>
      </c>
      <c r="D5" s="116" t="s">
        <v>6</v>
      </c>
      <c r="E5" s="39" t="s">
        <v>7</v>
      </c>
      <c r="F5" s="39" t="s">
        <v>9</v>
      </c>
      <c r="G5" s="39" t="s">
        <v>10</v>
      </c>
      <c r="H5" s="39" t="s">
        <v>12</v>
      </c>
      <c r="I5" s="118" t="s">
        <v>14</v>
      </c>
      <c r="J5" s="119"/>
      <c r="K5" s="40" t="s">
        <v>15</v>
      </c>
      <c r="L5" s="41" t="s">
        <v>26</v>
      </c>
      <c r="M5" s="17" t="s">
        <v>9</v>
      </c>
      <c r="N5" s="41" t="s">
        <v>28</v>
      </c>
      <c r="O5" s="17" t="s">
        <v>9</v>
      </c>
      <c r="P5" s="41" t="s">
        <v>28</v>
      </c>
      <c r="Q5" s="17" t="s">
        <v>9</v>
      </c>
      <c r="R5" s="42" t="s">
        <v>25</v>
      </c>
    </row>
    <row r="6" spans="1:18" ht="20.25" customHeight="1" x14ac:dyDescent="0.3">
      <c r="A6" s="43" t="s">
        <v>1</v>
      </c>
      <c r="B6" s="44" t="s">
        <v>3</v>
      </c>
      <c r="C6" s="44" t="s">
        <v>5</v>
      </c>
      <c r="D6" s="117"/>
      <c r="E6" s="44" t="s">
        <v>8</v>
      </c>
      <c r="F6" s="44"/>
      <c r="G6" s="44" t="s">
        <v>11</v>
      </c>
      <c r="H6" s="44" t="s">
        <v>13</v>
      </c>
      <c r="I6" s="80" t="s">
        <v>36</v>
      </c>
      <c r="J6" s="6" t="s">
        <v>37</v>
      </c>
      <c r="K6" s="45" t="s">
        <v>16</v>
      </c>
      <c r="L6" s="46" t="s">
        <v>27</v>
      </c>
      <c r="M6" s="46"/>
      <c r="N6" s="46" t="s">
        <v>29</v>
      </c>
      <c r="O6" s="46"/>
      <c r="P6" s="46" t="s">
        <v>30</v>
      </c>
      <c r="Q6" s="46"/>
      <c r="R6" s="47" t="s">
        <v>17</v>
      </c>
    </row>
    <row r="7" spans="1:18" ht="15.75" customHeight="1" x14ac:dyDescent="0.3">
      <c r="A7" s="48">
        <v>0</v>
      </c>
      <c r="B7" s="49">
        <v>1</v>
      </c>
      <c r="C7" s="49">
        <v>2</v>
      </c>
      <c r="D7" s="49">
        <v>3</v>
      </c>
      <c r="E7" s="49">
        <v>4</v>
      </c>
      <c r="F7" s="49">
        <v>5</v>
      </c>
      <c r="G7" s="49">
        <v>6</v>
      </c>
      <c r="H7" s="49">
        <v>7</v>
      </c>
      <c r="I7" s="49">
        <v>8</v>
      </c>
      <c r="J7" s="49">
        <v>9</v>
      </c>
      <c r="K7" s="50">
        <v>10</v>
      </c>
      <c r="L7" s="51">
        <v>11</v>
      </c>
      <c r="M7" s="51">
        <v>12</v>
      </c>
      <c r="N7" s="51">
        <v>13</v>
      </c>
      <c r="O7" s="51">
        <v>14</v>
      </c>
      <c r="P7" s="51">
        <v>15</v>
      </c>
      <c r="Q7" s="51">
        <v>16</v>
      </c>
      <c r="R7" s="52">
        <v>17</v>
      </c>
    </row>
    <row r="8" spans="1:18" x14ac:dyDescent="0.3">
      <c r="A8" s="53" t="s">
        <v>31</v>
      </c>
      <c r="B8" s="96">
        <v>5.58</v>
      </c>
      <c r="C8" s="96">
        <v>1.21</v>
      </c>
      <c r="D8" s="96">
        <v>1.81</v>
      </c>
      <c r="E8" s="55">
        <f>SUM(B8:D8)</f>
        <v>8.6</v>
      </c>
      <c r="F8" s="54">
        <f>E8*13/100</f>
        <v>1.1179999999999999</v>
      </c>
      <c r="G8" s="96">
        <v>2.85</v>
      </c>
      <c r="H8" s="96">
        <v>0.4</v>
      </c>
      <c r="I8" s="76">
        <v>1.19</v>
      </c>
      <c r="J8" s="73">
        <v>1.1100000000000001</v>
      </c>
      <c r="K8" s="56">
        <f t="shared" ref="K8:K15" si="0">SUM(E8:J8)</f>
        <v>15.267999999999999</v>
      </c>
      <c r="L8" s="90">
        <v>15.59</v>
      </c>
      <c r="M8" s="90">
        <v>2.02</v>
      </c>
      <c r="N8" s="90">
        <v>4.5599999999999996</v>
      </c>
      <c r="O8" s="90">
        <f>N8*13/100</f>
        <v>0.59279999999999999</v>
      </c>
      <c r="P8" s="90">
        <v>6.2</v>
      </c>
      <c r="Q8" s="90">
        <v>0.8</v>
      </c>
      <c r="R8" s="57">
        <f>SUM(L8:Q8)</f>
        <v>29.762799999999999</v>
      </c>
    </row>
    <row r="9" spans="1:18" ht="33" customHeight="1" x14ac:dyDescent="0.3">
      <c r="A9" s="58" t="s">
        <v>18</v>
      </c>
      <c r="B9" s="77">
        <v>5.58</v>
      </c>
      <c r="C9" s="77">
        <v>1.21</v>
      </c>
      <c r="D9" s="77"/>
      <c r="E9" s="59">
        <f>SUM(B9:D9)</f>
        <v>6.79</v>
      </c>
      <c r="F9" s="54">
        <f t="shared" ref="F9:F15" si="1">E9*13/100</f>
        <v>0.88269999999999993</v>
      </c>
      <c r="G9" s="77">
        <v>2.85</v>
      </c>
      <c r="H9" s="77">
        <v>1.35</v>
      </c>
      <c r="I9" s="77">
        <v>1.19</v>
      </c>
      <c r="J9" s="71">
        <v>1.1100000000000001</v>
      </c>
      <c r="K9" s="56">
        <f t="shared" si="0"/>
        <v>14.172699999999999</v>
      </c>
      <c r="L9" s="90">
        <v>15.59</v>
      </c>
      <c r="M9" s="90">
        <v>2.02</v>
      </c>
      <c r="N9" s="90">
        <v>4.5599999999999996</v>
      </c>
      <c r="O9" s="90">
        <f>N9*13/100</f>
        <v>0.59279999999999999</v>
      </c>
      <c r="P9" s="91"/>
      <c r="Q9" s="90"/>
      <c r="R9" s="57">
        <f t="shared" ref="R9:R15" si="2">SUM(L9:Q9)</f>
        <v>22.762799999999999</v>
      </c>
    </row>
    <row r="10" spans="1:18" x14ac:dyDescent="0.3">
      <c r="A10" s="60" t="s">
        <v>19</v>
      </c>
      <c r="B10" s="77">
        <v>5.58</v>
      </c>
      <c r="C10" s="77"/>
      <c r="D10" s="77"/>
      <c r="E10" s="59">
        <f>SUM(B10:D10)</f>
        <v>5.58</v>
      </c>
      <c r="F10" s="54">
        <f t="shared" si="1"/>
        <v>0.72540000000000004</v>
      </c>
      <c r="G10" s="77">
        <v>2.85</v>
      </c>
      <c r="H10" s="77">
        <v>1.35</v>
      </c>
      <c r="I10" s="77">
        <v>1.19</v>
      </c>
      <c r="J10" s="71">
        <v>1.1100000000000001</v>
      </c>
      <c r="K10" s="56">
        <f t="shared" si="0"/>
        <v>12.805399999999999</v>
      </c>
      <c r="L10" s="90">
        <v>15.59</v>
      </c>
      <c r="M10" s="90">
        <v>2.02</v>
      </c>
      <c r="N10" s="91"/>
      <c r="O10" s="91"/>
      <c r="P10" s="91"/>
      <c r="Q10" s="90"/>
      <c r="R10" s="57">
        <f t="shared" si="2"/>
        <v>17.61</v>
      </c>
    </row>
    <row r="11" spans="1:18" ht="27" x14ac:dyDescent="0.3">
      <c r="A11" s="53" t="s">
        <v>20</v>
      </c>
      <c r="B11" s="77">
        <v>3.34</v>
      </c>
      <c r="C11" s="77">
        <v>0.72</v>
      </c>
      <c r="D11" s="77">
        <v>1.08</v>
      </c>
      <c r="E11" s="59">
        <f t="shared" ref="E11:E15" si="3">SUM(B11:D11)</f>
        <v>5.14</v>
      </c>
      <c r="F11" s="54">
        <f t="shared" si="1"/>
        <v>0.66819999999999991</v>
      </c>
      <c r="G11" s="77">
        <v>2.85</v>
      </c>
      <c r="H11" s="77">
        <v>0.4</v>
      </c>
      <c r="I11" s="78">
        <v>1.19</v>
      </c>
      <c r="J11" s="74">
        <v>1.1100000000000001</v>
      </c>
      <c r="K11" s="56">
        <f t="shared" si="0"/>
        <v>11.358199999999998</v>
      </c>
      <c r="L11" s="90">
        <v>15.59</v>
      </c>
      <c r="M11" s="90">
        <v>2.02</v>
      </c>
      <c r="N11" s="90">
        <v>4.5599999999999996</v>
      </c>
      <c r="O11" s="90">
        <f t="shared" ref="O11:O12" si="4">N11*13/100</f>
        <v>0.59279999999999999</v>
      </c>
      <c r="P11" s="90">
        <v>6.2</v>
      </c>
      <c r="Q11" s="90">
        <v>0.8</v>
      </c>
      <c r="R11" s="57">
        <f t="shared" si="2"/>
        <v>29.762799999999999</v>
      </c>
    </row>
    <row r="12" spans="1:18" ht="40.200000000000003" x14ac:dyDescent="0.3">
      <c r="A12" s="58" t="s">
        <v>21</v>
      </c>
      <c r="B12" s="77">
        <v>3.34</v>
      </c>
      <c r="C12" s="77">
        <v>0.72</v>
      </c>
      <c r="D12" s="77"/>
      <c r="E12" s="59">
        <f t="shared" si="3"/>
        <v>4.0599999999999996</v>
      </c>
      <c r="F12" s="54">
        <f t="shared" si="1"/>
        <v>0.52779999999999994</v>
      </c>
      <c r="G12" s="77">
        <v>2.85</v>
      </c>
      <c r="H12" s="77">
        <v>1.35</v>
      </c>
      <c r="I12" s="77">
        <v>1.19</v>
      </c>
      <c r="J12" s="71">
        <v>1.1100000000000001</v>
      </c>
      <c r="K12" s="56">
        <f t="shared" si="0"/>
        <v>11.087799999999998</v>
      </c>
      <c r="L12" s="90">
        <v>15.59</v>
      </c>
      <c r="M12" s="90">
        <v>2.02</v>
      </c>
      <c r="N12" s="90">
        <v>4.5599999999999996</v>
      </c>
      <c r="O12" s="90">
        <f t="shared" si="4"/>
        <v>0.59279999999999999</v>
      </c>
      <c r="P12" s="91"/>
      <c r="Q12" s="90"/>
      <c r="R12" s="57">
        <f t="shared" si="2"/>
        <v>22.762799999999999</v>
      </c>
    </row>
    <row r="13" spans="1:18" ht="27" x14ac:dyDescent="0.3">
      <c r="A13" s="58" t="s">
        <v>22</v>
      </c>
      <c r="B13" s="77">
        <v>3.34</v>
      </c>
      <c r="C13" s="77"/>
      <c r="D13" s="77"/>
      <c r="E13" s="59">
        <f t="shared" si="3"/>
        <v>3.34</v>
      </c>
      <c r="F13" s="54">
        <f t="shared" si="1"/>
        <v>0.43420000000000003</v>
      </c>
      <c r="G13" s="77">
        <v>2.85</v>
      </c>
      <c r="H13" s="77">
        <v>1.35</v>
      </c>
      <c r="I13" s="77">
        <v>1.19</v>
      </c>
      <c r="J13" s="71">
        <v>1.1100000000000001</v>
      </c>
      <c r="K13" s="56">
        <f t="shared" si="0"/>
        <v>10.274199999999999</v>
      </c>
      <c r="L13" s="90">
        <v>15.59</v>
      </c>
      <c r="M13" s="90">
        <v>2.02</v>
      </c>
      <c r="N13" s="91"/>
      <c r="O13" s="91"/>
      <c r="P13" s="91"/>
      <c r="Q13" s="90"/>
      <c r="R13" s="57">
        <f t="shared" si="2"/>
        <v>17.61</v>
      </c>
    </row>
    <row r="14" spans="1:18" ht="27.75" customHeight="1" x14ac:dyDescent="0.3">
      <c r="A14" s="58" t="s">
        <v>23</v>
      </c>
      <c r="B14" s="77">
        <v>8.66</v>
      </c>
      <c r="C14" s="77">
        <v>2.98</v>
      </c>
      <c r="D14" s="77">
        <v>3.73</v>
      </c>
      <c r="E14" s="59">
        <f t="shared" si="3"/>
        <v>15.370000000000001</v>
      </c>
      <c r="F14" s="54">
        <f t="shared" si="1"/>
        <v>1.9981</v>
      </c>
      <c r="G14" s="77">
        <v>2.85</v>
      </c>
      <c r="H14" s="77">
        <v>0.4</v>
      </c>
      <c r="I14" s="77">
        <v>1.19</v>
      </c>
      <c r="J14" s="71">
        <v>1.1100000000000001</v>
      </c>
      <c r="K14" s="56">
        <f t="shared" si="0"/>
        <v>22.918100000000003</v>
      </c>
      <c r="L14" s="94">
        <v>15.59</v>
      </c>
      <c r="M14" s="94">
        <v>2.02</v>
      </c>
      <c r="N14" s="90">
        <v>4.5599999999999996</v>
      </c>
      <c r="O14" s="90">
        <f t="shared" ref="O14:O15" si="5">N14*13/100</f>
        <v>0.59279999999999999</v>
      </c>
      <c r="P14" s="90">
        <v>6.2</v>
      </c>
      <c r="Q14" s="90">
        <v>0.8</v>
      </c>
      <c r="R14" s="57">
        <f t="shared" si="2"/>
        <v>29.762799999999999</v>
      </c>
    </row>
    <row r="15" spans="1:18" ht="40.200000000000003" x14ac:dyDescent="0.3">
      <c r="A15" s="61" t="s">
        <v>24</v>
      </c>
      <c r="B15" s="79">
        <v>8.66</v>
      </c>
      <c r="C15" s="79">
        <v>2.98</v>
      </c>
      <c r="D15" s="79"/>
      <c r="E15" s="63">
        <f t="shared" si="3"/>
        <v>11.64</v>
      </c>
      <c r="F15" s="62">
        <f t="shared" si="1"/>
        <v>1.5131999999999999</v>
      </c>
      <c r="G15" s="79">
        <v>2.85</v>
      </c>
      <c r="H15" s="79">
        <v>1.35</v>
      </c>
      <c r="I15" s="79">
        <v>1.19</v>
      </c>
      <c r="J15" s="72">
        <v>1.1100000000000001</v>
      </c>
      <c r="K15" s="64">
        <f t="shared" si="0"/>
        <v>19.653200000000002</v>
      </c>
      <c r="L15" s="95">
        <v>15.59</v>
      </c>
      <c r="M15" s="79">
        <v>2.02</v>
      </c>
      <c r="N15" s="92">
        <v>4.5599999999999996</v>
      </c>
      <c r="O15" s="93">
        <f t="shared" si="5"/>
        <v>0.59279999999999999</v>
      </c>
      <c r="P15" s="92"/>
      <c r="Q15" s="92"/>
      <c r="R15" s="65">
        <f t="shared" si="2"/>
        <v>22.762799999999999</v>
      </c>
    </row>
    <row r="17" spans="1:18" x14ac:dyDescent="0.3">
      <c r="A17" s="66" t="s">
        <v>34</v>
      </c>
    </row>
    <row r="19" spans="1:18" x14ac:dyDescent="0.3">
      <c r="A19" s="66" t="s">
        <v>46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</row>
    <row r="21" spans="1:18" x14ac:dyDescent="0.3">
      <c r="A21"/>
    </row>
    <row r="22" spans="1:18" x14ac:dyDescent="0.3">
      <c r="D22" s="23" t="s">
        <v>48</v>
      </c>
    </row>
    <row r="23" spans="1:18" x14ac:dyDescent="0.3">
      <c r="A23" s="81" t="s">
        <v>39</v>
      </c>
    </row>
    <row r="25" spans="1:18" x14ac:dyDescent="0.3">
      <c r="A25" s="38" t="s">
        <v>0</v>
      </c>
      <c r="B25" s="39" t="s">
        <v>2</v>
      </c>
      <c r="C25" s="39" t="s">
        <v>4</v>
      </c>
      <c r="D25" s="116" t="s">
        <v>6</v>
      </c>
      <c r="E25" s="39" t="s">
        <v>7</v>
      </c>
      <c r="F25" s="39" t="s">
        <v>9</v>
      </c>
      <c r="G25" s="39" t="s">
        <v>10</v>
      </c>
      <c r="H25" s="39" t="s">
        <v>12</v>
      </c>
      <c r="I25" s="118" t="s">
        <v>14</v>
      </c>
      <c r="J25" s="119"/>
      <c r="K25" s="40" t="s">
        <v>15</v>
      </c>
      <c r="L25" s="41" t="s">
        <v>26</v>
      </c>
      <c r="M25" s="17" t="s">
        <v>9</v>
      </c>
      <c r="N25" s="41" t="s">
        <v>28</v>
      </c>
      <c r="O25" s="17" t="s">
        <v>9</v>
      </c>
      <c r="P25" s="41" t="s">
        <v>28</v>
      </c>
      <c r="Q25" s="17" t="s">
        <v>9</v>
      </c>
      <c r="R25" s="42" t="s">
        <v>25</v>
      </c>
    </row>
    <row r="26" spans="1:18" x14ac:dyDescent="0.3">
      <c r="A26" s="43" t="s">
        <v>1</v>
      </c>
      <c r="B26" s="44" t="s">
        <v>3</v>
      </c>
      <c r="C26" s="44" t="s">
        <v>5</v>
      </c>
      <c r="D26" s="117"/>
      <c r="E26" s="44" t="s">
        <v>8</v>
      </c>
      <c r="F26" s="44"/>
      <c r="G26" s="44" t="s">
        <v>11</v>
      </c>
      <c r="H26" s="44" t="s">
        <v>13</v>
      </c>
      <c r="I26" s="80" t="s">
        <v>36</v>
      </c>
      <c r="J26" s="6" t="s">
        <v>37</v>
      </c>
      <c r="K26" s="45" t="s">
        <v>16</v>
      </c>
      <c r="L26" s="46" t="s">
        <v>27</v>
      </c>
      <c r="M26" s="46"/>
      <c r="N26" s="46" t="s">
        <v>29</v>
      </c>
      <c r="O26" s="46"/>
      <c r="P26" s="46" t="s">
        <v>30</v>
      </c>
      <c r="Q26" s="46"/>
      <c r="R26" s="47" t="s">
        <v>17</v>
      </c>
    </row>
    <row r="27" spans="1:18" x14ac:dyDescent="0.3">
      <c r="A27" s="48">
        <v>0</v>
      </c>
      <c r="B27" s="49">
        <v>1</v>
      </c>
      <c r="C27" s="49">
        <v>2</v>
      </c>
      <c r="D27" s="49">
        <v>3</v>
      </c>
      <c r="E27" s="49">
        <v>4</v>
      </c>
      <c r="F27" s="49">
        <v>5</v>
      </c>
      <c r="G27" s="49">
        <v>6</v>
      </c>
      <c r="H27" s="49">
        <v>7</v>
      </c>
      <c r="I27" s="49">
        <v>8</v>
      </c>
      <c r="J27" s="49">
        <v>9</v>
      </c>
      <c r="K27" s="50">
        <v>10</v>
      </c>
      <c r="L27" s="51">
        <v>11</v>
      </c>
      <c r="M27" s="51">
        <v>12</v>
      </c>
      <c r="N27" s="51">
        <v>13</v>
      </c>
      <c r="O27" s="51">
        <v>14</v>
      </c>
      <c r="P27" s="51">
        <v>15</v>
      </c>
      <c r="Q27" s="51">
        <v>16</v>
      </c>
      <c r="R27" s="52">
        <v>17</v>
      </c>
    </row>
    <row r="28" spans="1:18" x14ac:dyDescent="0.3">
      <c r="A28" s="53" t="s">
        <v>31</v>
      </c>
      <c r="B28" s="96">
        <f>B8/7.5345</f>
        <v>0.74059327095361338</v>
      </c>
      <c r="C28" s="96">
        <f>C8/7.5345</f>
        <v>0.16059459818169752</v>
      </c>
      <c r="D28" s="96">
        <f>D8/7.5345</f>
        <v>0.24022828323047316</v>
      </c>
      <c r="E28" s="55">
        <f>SUM(B28:D28)</f>
        <v>1.141416152365784</v>
      </c>
      <c r="F28" s="54">
        <f>E28*13/100</f>
        <v>0.14838409980755191</v>
      </c>
      <c r="G28" s="96">
        <f t="shared" ref="G28:J30" si="6">G8/7.5345</f>
        <v>0.37826000398168425</v>
      </c>
      <c r="H28" s="96">
        <f t="shared" si="6"/>
        <v>5.3089123365850421E-2</v>
      </c>
      <c r="I28" s="96">
        <f t="shared" si="6"/>
        <v>0.15794014201340498</v>
      </c>
      <c r="J28" s="96">
        <f t="shared" si="6"/>
        <v>0.14732231734023493</v>
      </c>
      <c r="K28" s="56">
        <f t="shared" ref="K28:K35" si="7">SUM(E28:J28)</f>
        <v>2.0264118388745103</v>
      </c>
      <c r="L28" s="96">
        <f t="shared" ref="L28:Q28" si="8">L8/7.5345</f>
        <v>2.06914858318402</v>
      </c>
      <c r="M28" s="96">
        <f t="shared" si="8"/>
        <v>0.26810007299754463</v>
      </c>
      <c r="N28" s="96">
        <f t="shared" si="8"/>
        <v>0.60521600637069473</v>
      </c>
      <c r="O28" s="96">
        <f t="shared" si="8"/>
        <v>7.8678080828190319E-2</v>
      </c>
      <c r="P28" s="96">
        <f t="shared" si="8"/>
        <v>0.82288141217068156</v>
      </c>
      <c r="Q28" s="96">
        <f t="shared" si="8"/>
        <v>0.10617824673170084</v>
      </c>
      <c r="R28" s="57">
        <f>SUM(L28:Q28)</f>
        <v>3.9502024022828319</v>
      </c>
    </row>
    <row r="29" spans="1:18" ht="27" x14ac:dyDescent="0.3">
      <c r="A29" s="58" t="s">
        <v>18</v>
      </c>
      <c r="B29" s="96">
        <f>B9/7.5345</f>
        <v>0.74059327095361338</v>
      </c>
      <c r="C29" s="96">
        <f>C9/7.5345</f>
        <v>0.16059459818169752</v>
      </c>
      <c r="D29" s="96"/>
      <c r="E29" s="59">
        <f>SUM(B29:D29)</f>
        <v>0.9011878691353109</v>
      </c>
      <c r="F29" s="54">
        <f t="shared" ref="F29:F35" si="9">E29*13/100</f>
        <v>0.11715442298759042</v>
      </c>
      <c r="G29" s="96">
        <f t="shared" si="6"/>
        <v>0.37826000398168425</v>
      </c>
      <c r="H29" s="96">
        <f t="shared" si="6"/>
        <v>0.17917579135974518</v>
      </c>
      <c r="I29" s="96">
        <f t="shared" si="6"/>
        <v>0.15794014201340498</v>
      </c>
      <c r="J29" s="96">
        <f t="shared" si="6"/>
        <v>0.14732231734023493</v>
      </c>
      <c r="K29" s="56">
        <f t="shared" si="7"/>
        <v>1.8810405468179705</v>
      </c>
      <c r="L29" s="96">
        <f>L9/7.5345</f>
        <v>2.06914858318402</v>
      </c>
      <c r="M29" s="96">
        <f>M9/7.5345</f>
        <v>0.26810007299754463</v>
      </c>
      <c r="N29" s="96">
        <f>N9/7.5345</f>
        <v>0.60521600637069473</v>
      </c>
      <c r="O29" s="96">
        <f>O9/7.5345</f>
        <v>7.8678080828190319E-2</v>
      </c>
      <c r="P29" s="96"/>
      <c r="Q29" s="96"/>
      <c r="R29" s="57">
        <f t="shared" ref="R29:R35" si="10">SUM(L29:Q29)</f>
        <v>3.0211427433804494</v>
      </c>
    </row>
    <row r="30" spans="1:18" x14ac:dyDescent="0.3">
      <c r="A30" s="60" t="s">
        <v>19</v>
      </c>
      <c r="B30" s="96">
        <f>B10/7.5345</f>
        <v>0.74059327095361338</v>
      </c>
      <c r="C30" s="96"/>
      <c r="D30" s="96"/>
      <c r="E30" s="59">
        <f>SUM(B30:D30)</f>
        <v>0.74059327095361338</v>
      </c>
      <c r="F30" s="54">
        <f t="shared" si="9"/>
        <v>9.6277125223969751E-2</v>
      </c>
      <c r="G30" s="96">
        <f t="shared" si="6"/>
        <v>0.37826000398168425</v>
      </c>
      <c r="H30" s="96">
        <f t="shared" si="6"/>
        <v>0.17917579135974518</v>
      </c>
      <c r="I30" s="96">
        <f t="shared" si="6"/>
        <v>0.15794014201340498</v>
      </c>
      <c r="J30" s="96">
        <f t="shared" si="6"/>
        <v>0.14732231734023493</v>
      </c>
      <c r="K30" s="56">
        <f t="shared" si="7"/>
        <v>1.6995686508726524</v>
      </c>
      <c r="L30" s="96">
        <f>L10/7.5345</f>
        <v>2.06914858318402</v>
      </c>
      <c r="M30" s="96">
        <f>M10/7.5345</f>
        <v>0.26810007299754463</v>
      </c>
      <c r="N30" s="96"/>
      <c r="O30" s="96"/>
      <c r="P30" s="96"/>
      <c r="Q30" s="96"/>
      <c r="R30" s="57">
        <f t="shared" si="10"/>
        <v>2.3372486561815644</v>
      </c>
    </row>
    <row r="31" spans="1:18" ht="27" x14ac:dyDescent="0.3">
      <c r="A31" s="53" t="s">
        <v>20</v>
      </c>
      <c r="B31" s="96">
        <f>B11/7.5345</f>
        <v>0.443294180104851</v>
      </c>
      <c r="C31" s="96">
        <f>C11/7.5345</f>
        <v>9.5560422058530756E-2</v>
      </c>
      <c r="D31" s="96">
        <f>D11/7.5345</f>
        <v>0.14334063308779613</v>
      </c>
      <c r="E31" s="59">
        <f t="shared" ref="E31:E35" si="11">SUM(B31:D31)</f>
        <v>0.68219523525117787</v>
      </c>
      <c r="F31" s="54">
        <f t="shared" si="9"/>
        <v>8.8685380582653114E-2</v>
      </c>
      <c r="G31" s="96">
        <f t="shared" ref="G31:J31" si="12">G11/7.5345</f>
        <v>0.37826000398168425</v>
      </c>
      <c r="H31" s="96">
        <f t="shared" si="12"/>
        <v>5.3089123365850421E-2</v>
      </c>
      <c r="I31" s="96">
        <f t="shared" si="12"/>
        <v>0.15794014201340498</v>
      </c>
      <c r="J31" s="96">
        <f t="shared" si="12"/>
        <v>0.14732231734023493</v>
      </c>
      <c r="K31" s="56">
        <f t="shared" si="7"/>
        <v>1.5074922025350055</v>
      </c>
      <c r="L31" s="96">
        <f t="shared" ref="L31:Q31" si="13">L11/7.5345</f>
        <v>2.06914858318402</v>
      </c>
      <c r="M31" s="96">
        <f t="shared" si="13"/>
        <v>0.26810007299754463</v>
      </c>
      <c r="N31" s="96">
        <f t="shared" si="13"/>
        <v>0.60521600637069473</v>
      </c>
      <c r="O31" s="96">
        <f t="shared" si="13"/>
        <v>7.8678080828190319E-2</v>
      </c>
      <c r="P31" s="96">
        <f t="shared" si="13"/>
        <v>0.82288141217068156</v>
      </c>
      <c r="Q31" s="96">
        <f t="shared" si="13"/>
        <v>0.10617824673170084</v>
      </c>
      <c r="R31" s="57">
        <f t="shared" si="10"/>
        <v>3.9502024022828319</v>
      </c>
    </row>
    <row r="32" spans="1:18" ht="40.200000000000003" x14ac:dyDescent="0.3">
      <c r="A32" s="58" t="s">
        <v>21</v>
      </c>
      <c r="B32" s="96">
        <f t="shared" ref="B32:C32" si="14">B12/7.5345</f>
        <v>0.443294180104851</v>
      </c>
      <c r="C32" s="96">
        <f t="shared" si="14"/>
        <v>9.5560422058530756E-2</v>
      </c>
      <c r="D32" s="96"/>
      <c r="E32" s="59">
        <f t="shared" si="11"/>
        <v>0.53885460216338177</v>
      </c>
      <c r="F32" s="54">
        <f t="shared" si="9"/>
        <v>7.0051098281239635E-2</v>
      </c>
      <c r="G32" s="96">
        <f t="shared" ref="G32:J32" si="15">G12/7.5345</f>
        <v>0.37826000398168425</v>
      </c>
      <c r="H32" s="96">
        <f t="shared" si="15"/>
        <v>0.17917579135974518</v>
      </c>
      <c r="I32" s="96">
        <f t="shared" si="15"/>
        <v>0.15794014201340498</v>
      </c>
      <c r="J32" s="96">
        <f t="shared" si="15"/>
        <v>0.14732231734023493</v>
      </c>
      <c r="K32" s="56">
        <f t="shared" si="7"/>
        <v>1.4716039551396909</v>
      </c>
      <c r="L32" s="96">
        <f t="shared" ref="L32:O32" si="16">L12/7.5345</f>
        <v>2.06914858318402</v>
      </c>
      <c r="M32" s="96">
        <f t="shared" si="16"/>
        <v>0.26810007299754463</v>
      </c>
      <c r="N32" s="96">
        <f t="shared" si="16"/>
        <v>0.60521600637069473</v>
      </c>
      <c r="O32" s="96">
        <f t="shared" si="16"/>
        <v>7.8678080828190319E-2</v>
      </c>
      <c r="P32" s="96"/>
      <c r="Q32" s="96"/>
      <c r="R32" s="57">
        <f t="shared" si="10"/>
        <v>3.0211427433804494</v>
      </c>
    </row>
    <row r="33" spans="1:18" ht="27" x14ac:dyDescent="0.3">
      <c r="A33" s="58" t="s">
        <v>22</v>
      </c>
      <c r="B33" s="96">
        <f t="shared" ref="B33" si="17">B13/7.5345</f>
        <v>0.443294180104851</v>
      </c>
      <c r="C33" s="96"/>
      <c r="D33" s="96"/>
      <c r="E33" s="59">
        <f t="shared" si="11"/>
        <v>0.443294180104851</v>
      </c>
      <c r="F33" s="54">
        <f t="shared" si="9"/>
        <v>5.7628243413630632E-2</v>
      </c>
      <c r="G33" s="96">
        <f t="shared" ref="G33:J33" si="18">G13/7.5345</f>
        <v>0.37826000398168425</v>
      </c>
      <c r="H33" s="96">
        <f t="shared" si="18"/>
        <v>0.17917579135974518</v>
      </c>
      <c r="I33" s="96">
        <f t="shared" si="18"/>
        <v>0.15794014201340498</v>
      </c>
      <c r="J33" s="96">
        <f t="shared" si="18"/>
        <v>0.14732231734023493</v>
      </c>
      <c r="K33" s="56">
        <f t="shared" si="7"/>
        <v>1.3636206782135509</v>
      </c>
      <c r="L33" s="96">
        <f t="shared" ref="L33:M33" si="19">L13/7.5345</f>
        <v>2.06914858318402</v>
      </c>
      <c r="M33" s="96">
        <f t="shared" si="19"/>
        <v>0.26810007299754463</v>
      </c>
      <c r="N33" s="96"/>
      <c r="O33" s="96"/>
      <c r="P33" s="96"/>
      <c r="Q33" s="96"/>
      <c r="R33" s="57">
        <f t="shared" si="10"/>
        <v>2.3372486561815644</v>
      </c>
    </row>
    <row r="34" spans="1:18" ht="40.200000000000003" x14ac:dyDescent="0.3">
      <c r="A34" s="58" t="s">
        <v>23</v>
      </c>
      <c r="B34" s="96">
        <f t="shared" ref="B34:D34" si="20">B14/7.5345</f>
        <v>1.1493795208706616</v>
      </c>
      <c r="C34" s="96">
        <f t="shared" si="20"/>
        <v>0.39551396907558561</v>
      </c>
      <c r="D34" s="96">
        <f t="shared" si="20"/>
        <v>0.49505607538655516</v>
      </c>
      <c r="E34" s="59">
        <f t="shared" si="11"/>
        <v>2.0399495653328024</v>
      </c>
      <c r="F34" s="54">
        <f t="shared" si="9"/>
        <v>0.26519344349326429</v>
      </c>
      <c r="G34" s="96">
        <f t="shared" ref="G34:J34" si="21">G14/7.5345</f>
        <v>0.37826000398168425</v>
      </c>
      <c r="H34" s="96">
        <f t="shared" si="21"/>
        <v>5.3089123365850421E-2</v>
      </c>
      <c r="I34" s="96">
        <f t="shared" si="21"/>
        <v>0.15794014201340498</v>
      </c>
      <c r="J34" s="96">
        <f t="shared" si="21"/>
        <v>0.14732231734023493</v>
      </c>
      <c r="K34" s="56">
        <f t="shared" si="7"/>
        <v>3.0417545955272414</v>
      </c>
      <c r="L34" s="96">
        <f t="shared" ref="L34:Q34" si="22">L14/7.5345</f>
        <v>2.06914858318402</v>
      </c>
      <c r="M34" s="96">
        <f t="shared" si="22"/>
        <v>0.26810007299754463</v>
      </c>
      <c r="N34" s="96">
        <f t="shared" si="22"/>
        <v>0.60521600637069473</v>
      </c>
      <c r="O34" s="96">
        <f t="shared" si="22"/>
        <v>7.8678080828190319E-2</v>
      </c>
      <c r="P34" s="96">
        <f t="shared" si="22"/>
        <v>0.82288141217068156</v>
      </c>
      <c r="Q34" s="96">
        <f t="shared" si="22"/>
        <v>0.10617824673170084</v>
      </c>
      <c r="R34" s="57">
        <f t="shared" si="10"/>
        <v>3.9502024022828319</v>
      </c>
    </row>
    <row r="35" spans="1:18" ht="40.200000000000003" x14ac:dyDescent="0.3">
      <c r="A35" s="61" t="s">
        <v>24</v>
      </c>
      <c r="B35" s="97">
        <f t="shared" ref="B35:C35" si="23">B15/7.5345</f>
        <v>1.1493795208706616</v>
      </c>
      <c r="C35" s="97">
        <f t="shared" si="23"/>
        <v>0.39551396907558561</v>
      </c>
      <c r="D35" s="97"/>
      <c r="E35" s="63">
        <f t="shared" si="11"/>
        <v>1.5448934899462472</v>
      </c>
      <c r="F35" s="62">
        <f t="shared" si="9"/>
        <v>0.20083615369301214</v>
      </c>
      <c r="G35" s="97">
        <f t="shared" ref="G35:J35" si="24">G15/7.5345</f>
        <v>0.37826000398168425</v>
      </c>
      <c r="H35" s="97">
        <f t="shared" si="24"/>
        <v>0.17917579135974518</v>
      </c>
      <c r="I35" s="97">
        <f t="shared" si="24"/>
        <v>0.15794014201340498</v>
      </c>
      <c r="J35" s="97">
        <f t="shared" si="24"/>
        <v>0.14732231734023493</v>
      </c>
      <c r="K35" s="64">
        <f t="shared" si="7"/>
        <v>2.6084278983343285</v>
      </c>
      <c r="L35" s="97">
        <f t="shared" ref="L35:O35" si="25">L15/7.5345</f>
        <v>2.06914858318402</v>
      </c>
      <c r="M35" s="97">
        <f t="shared" si="25"/>
        <v>0.26810007299754463</v>
      </c>
      <c r="N35" s="97">
        <f t="shared" si="25"/>
        <v>0.60521600637069473</v>
      </c>
      <c r="O35" s="97">
        <f t="shared" si="25"/>
        <v>7.8678080828190319E-2</v>
      </c>
      <c r="P35" s="97"/>
      <c r="Q35" s="97"/>
      <c r="R35" s="65">
        <f t="shared" si="10"/>
        <v>3.0211427433804494</v>
      </c>
    </row>
    <row r="38" spans="1:18" x14ac:dyDescent="0.3">
      <c r="A38" s="98" t="s">
        <v>47</v>
      </c>
    </row>
  </sheetData>
  <mergeCells count="4">
    <mergeCell ref="D5:D6"/>
    <mergeCell ref="I5:J5"/>
    <mergeCell ref="D25:D26"/>
    <mergeCell ref="I25:J25"/>
  </mergeCells>
  <pageMargins left="0.7" right="0.7" top="0.75" bottom="0.75" header="0.3" footer="0.3"/>
  <pageSetup paperSize="8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Zelina + Bedenica</vt:lpstr>
      <vt:lpstr>Križ+Kloštar</vt:lpstr>
      <vt:lpstr>Ivanić Grad</vt:lpstr>
      <vt:lpstr>Vrbovec</vt:lpstr>
      <vt:lpstr>Dubrava+Rakoevc+Preseka+Gradec+</vt:lpstr>
      <vt:lpstr>Brckovljani</vt:lpstr>
      <vt:lpstr>DS+RU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2022-09-06T11:19:17Z</dcterms:modified>
</cp:coreProperties>
</file>